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2135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'!$A$11:$I$11</definedName>
    <definedName name="_xlnm.Print_Titles" localSheetId="0">'Отчет '!$10:$11</definedName>
  </definedNames>
  <calcPr calcId="152511"/>
</workbook>
</file>

<file path=xl/calcChain.xml><?xml version="1.0" encoding="utf-8"?>
<calcChain xmlns="http://schemas.openxmlformats.org/spreadsheetml/2006/main">
  <c r="I547" i="2" l="1"/>
  <c r="I544" i="2"/>
  <c r="I540" i="2"/>
  <c r="I538" i="2"/>
  <c r="I535" i="2"/>
  <c r="I531" i="2"/>
  <c r="I526" i="2"/>
  <c r="I521" i="2"/>
  <c r="I519" i="2"/>
  <c r="I517" i="2"/>
  <c r="I515" i="2"/>
  <c r="I512" i="2"/>
  <c r="I509" i="2"/>
  <c r="I506" i="2"/>
  <c r="I503" i="2"/>
  <c r="I502" i="2"/>
  <c r="I500" i="2"/>
  <c r="I495" i="2"/>
  <c r="I490" i="2"/>
  <c r="I483" i="2"/>
  <c r="I480" i="2"/>
  <c r="I477" i="2"/>
  <c r="I474" i="2"/>
  <c r="I471" i="2"/>
  <c r="I467" i="2"/>
  <c r="I465" i="2"/>
  <c r="I461" i="2"/>
  <c r="I458" i="2"/>
  <c r="I455" i="2"/>
  <c r="I452" i="2"/>
  <c r="I447" i="2"/>
  <c r="I443" i="2"/>
  <c r="I439" i="2"/>
  <c r="I436" i="2"/>
  <c r="I431" i="2"/>
  <c r="I426" i="2"/>
  <c r="I423" i="2"/>
  <c r="I420" i="2"/>
  <c r="I416" i="2"/>
  <c r="I411" i="2"/>
  <c r="I407" i="2"/>
  <c r="I402" i="2"/>
  <c r="I399" i="2"/>
  <c r="I396" i="2"/>
  <c r="I394" i="2"/>
  <c r="I390" i="2"/>
  <c r="I387" i="2"/>
  <c r="I382" i="2"/>
  <c r="I378" i="2"/>
  <c r="I373" i="2"/>
  <c r="I370" i="2"/>
  <c r="I366" i="2"/>
  <c r="I363" i="2"/>
  <c r="I358" i="2"/>
  <c r="I351" i="2"/>
  <c r="I347" i="2"/>
  <c r="I344" i="2"/>
  <c r="I339" i="2"/>
  <c r="I337" i="2"/>
  <c r="I334" i="2"/>
  <c r="I332" i="2"/>
  <c r="I329" i="2"/>
  <c r="I326" i="2"/>
  <c r="I323" i="2"/>
  <c r="I318" i="2"/>
  <c r="I314" i="2"/>
  <c r="I311" i="2"/>
  <c r="I309" i="2"/>
  <c r="I306" i="2"/>
  <c r="I300" i="2"/>
  <c r="I298" i="2"/>
  <c r="I292" i="2"/>
  <c r="I289" i="2"/>
  <c r="I286" i="2"/>
  <c r="I283" i="2"/>
  <c r="I280" i="2"/>
  <c r="I277" i="2"/>
  <c r="I273" i="2"/>
  <c r="I270" i="2"/>
  <c r="I268" i="2"/>
  <c r="I265" i="2"/>
  <c r="I259" i="2"/>
  <c r="I256" i="2"/>
  <c r="I253" i="2"/>
  <c r="I249" i="2"/>
  <c r="I244" i="2"/>
  <c r="I240" i="2"/>
  <c r="I236" i="2"/>
  <c r="I232" i="2"/>
  <c r="I227" i="2"/>
  <c r="I222" i="2"/>
  <c r="I218" i="2"/>
  <c r="I213" i="2"/>
  <c r="I210" i="2"/>
  <c r="I206" i="2"/>
  <c r="I204" i="2"/>
  <c r="I201" i="2"/>
  <c r="I198" i="2"/>
  <c r="I196" i="2"/>
  <c r="I193" i="2"/>
  <c r="I190" i="2"/>
  <c r="I185" i="2"/>
  <c r="I181" i="2"/>
  <c r="I177" i="2"/>
  <c r="I176" i="2"/>
  <c r="I173" i="2"/>
  <c r="I172" i="2"/>
  <c r="I169" i="2"/>
  <c r="I168" i="2"/>
  <c r="I164" i="2"/>
  <c r="I163" i="2"/>
  <c r="I160" i="2"/>
  <c r="I157" i="2"/>
  <c r="I154" i="2"/>
  <c r="I151" i="2"/>
  <c r="I148" i="2"/>
  <c r="I142" i="2"/>
  <c r="I139" i="2"/>
  <c r="I134" i="2"/>
  <c r="I131" i="2"/>
  <c r="I127" i="2"/>
  <c r="I124" i="2"/>
  <c r="I120" i="2"/>
  <c r="I117" i="2"/>
  <c r="I114" i="2"/>
  <c r="I111" i="2"/>
  <c r="I107" i="2"/>
  <c r="I104" i="2"/>
  <c r="I102" i="2"/>
  <c r="I99" i="2"/>
  <c r="I98" i="2"/>
  <c r="I95" i="2"/>
  <c r="I92" i="2"/>
  <c r="I89" i="2"/>
  <c r="I84" i="2"/>
  <c r="I82" i="2"/>
  <c r="I80" i="2"/>
  <c r="I76" i="2"/>
  <c r="I75" i="2"/>
  <c r="I71" i="2"/>
  <c r="I68" i="2"/>
  <c r="I65" i="2"/>
  <c r="I64" i="2"/>
  <c r="I60" i="2"/>
  <c r="I56" i="2"/>
  <c r="I55" i="2"/>
  <c r="I52" i="2"/>
  <c r="I51" i="2"/>
  <c r="I48" i="2"/>
  <c r="I46" i="2"/>
  <c r="I44" i="2"/>
  <c r="I41" i="2"/>
  <c r="I38" i="2"/>
  <c r="I35" i="2"/>
  <c r="I32" i="2"/>
  <c r="I29" i="2"/>
  <c r="I26" i="2"/>
  <c r="I23" i="2"/>
  <c r="I20" i="2"/>
  <c r="I17" i="2"/>
  <c r="I16" i="2"/>
  <c r="H15" i="2"/>
  <c r="H19" i="2"/>
  <c r="H25" i="2"/>
  <c r="H28" i="2"/>
  <c r="I28" i="2" s="1"/>
  <c r="H31" i="2"/>
  <c r="H34" i="2"/>
  <c r="H33" i="2" s="1"/>
  <c r="H37" i="2"/>
  <c r="H40" i="2"/>
  <c r="H43" i="2"/>
  <c r="H45" i="2"/>
  <c r="H47" i="2"/>
  <c r="H50" i="2"/>
  <c r="H49" i="2"/>
  <c r="I49" i="2" s="1"/>
  <c r="H54" i="2"/>
  <c r="H59" i="2"/>
  <c r="H63" i="2"/>
  <c r="H70" i="2"/>
  <c r="H74" i="2"/>
  <c r="H79" i="2"/>
  <c r="H81" i="2"/>
  <c r="H83" i="2"/>
  <c r="H88" i="2"/>
  <c r="H87" i="2"/>
  <c r="H91" i="2"/>
  <c r="H90" i="2"/>
  <c r="H94" i="2"/>
  <c r="H93" i="2"/>
  <c r="I93" i="2" s="1"/>
  <c r="H97" i="2"/>
  <c r="H96" i="2"/>
  <c r="H101" i="2"/>
  <c r="H103" i="2"/>
  <c r="H106" i="2"/>
  <c r="H110" i="2"/>
  <c r="H113" i="2"/>
  <c r="H112" i="2"/>
  <c r="H116" i="2"/>
  <c r="H119" i="2"/>
  <c r="H118" i="2" s="1"/>
  <c r="I118" i="2" s="1"/>
  <c r="H123" i="2"/>
  <c r="H122" i="2" s="1"/>
  <c r="H126" i="2"/>
  <c r="H130" i="2"/>
  <c r="H138" i="2"/>
  <c r="H141" i="2"/>
  <c r="H140" i="2"/>
  <c r="I140" i="2" s="1"/>
  <c r="H147" i="2"/>
  <c r="H146" i="2"/>
  <c r="I146" i="2" s="1"/>
  <c r="H150" i="2"/>
  <c r="H152" i="2"/>
  <c r="H159" i="2"/>
  <c r="H158" i="2"/>
  <c r="I158" i="2" s="1"/>
  <c r="H156" i="2"/>
  <c r="H162" i="2"/>
  <c r="H144" i="2"/>
  <c r="H167" i="2"/>
  <c r="H171" i="2"/>
  <c r="H175" i="2"/>
  <c r="H180" i="2"/>
  <c r="H184" i="2"/>
  <c r="H183" i="2" s="1"/>
  <c r="H182" i="2" s="1"/>
  <c r="I182" i="2" s="1"/>
  <c r="H189" i="2"/>
  <c r="H188" i="2"/>
  <c r="H192" i="2"/>
  <c r="H191" i="2"/>
  <c r="I191" i="2" s="1"/>
  <c r="H203" i="2"/>
  <c r="H205" i="2"/>
  <c r="I205" i="2" s="1"/>
  <c r="H194" i="2"/>
  <c r="H209" i="2"/>
  <c r="H212" i="2"/>
  <c r="H211" i="2"/>
  <c r="H217" i="2"/>
  <c r="H221" i="2"/>
  <c r="H224" i="2"/>
  <c r="H226" i="2"/>
  <c r="I226" i="2" s="1"/>
  <c r="H231" i="2"/>
  <c r="H239" i="2"/>
  <c r="H238" i="2" s="1"/>
  <c r="H243" i="2"/>
  <c r="H242" i="2" s="1"/>
  <c r="H241" i="2" s="1"/>
  <c r="H248" i="2"/>
  <c r="H247" i="2" s="1"/>
  <c r="H246" i="2" s="1"/>
  <c r="H255" i="2"/>
  <c r="H254" i="2"/>
  <c r="H261" i="2"/>
  <c r="H260" i="2"/>
  <c r="H258" i="2"/>
  <c r="H264" i="2"/>
  <c r="H272" i="2"/>
  <c r="H252" i="2"/>
  <c r="H251" i="2" s="1"/>
  <c r="H267" i="2"/>
  <c r="H269" i="2"/>
  <c r="H276" i="2"/>
  <c r="H279" i="2"/>
  <c r="H278" i="2" s="1"/>
  <c r="H282" i="2"/>
  <c r="H285" i="2"/>
  <c r="I285" i="2" s="1"/>
  <c r="H288" i="2"/>
  <c r="H291" i="2"/>
  <c r="H296" i="2"/>
  <c r="H297" i="2"/>
  <c r="H299" i="2"/>
  <c r="H305" i="2"/>
  <c r="H308" i="2"/>
  <c r="H310" i="2"/>
  <c r="H313" i="2"/>
  <c r="H317" i="2"/>
  <c r="H322" i="2"/>
  <c r="H346" i="2"/>
  <c r="H325" i="2"/>
  <c r="H331" i="2"/>
  <c r="H330" i="2" s="1"/>
  <c r="H333" i="2"/>
  <c r="H336" i="2"/>
  <c r="H335" i="2" s="1"/>
  <c r="I335" i="2" s="1"/>
  <c r="H341" i="2"/>
  <c r="H343" i="2"/>
  <c r="I343" i="2" s="1"/>
  <c r="H350" i="2"/>
  <c r="H355" i="2"/>
  <c r="H354" i="2" s="1"/>
  <c r="H357" i="2"/>
  <c r="H359" i="2"/>
  <c r="I359" i="2" s="1"/>
  <c r="H365" i="2"/>
  <c r="H362" i="2"/>
  <c r="H369" i="2"/>
  <c r="H377" i="2"/>
  <c r="H376" i="2" s="1"/>
  <c r="H381" i="2"/>
  <c r="H386" i="2"/>
  <c r="H389" i="2"/>
  <c r="H398" i="2"/>
  <c r="H392" i="2"/>
  <c r="H406" i="2"/>
  <c r="H405" i="2" s="1"/>
  <c r="I405" i="2" s="1"/>
  <c r="H410" i="2"/>
  <c r="H415" i="2"/>
  <c r="H414" i="2" s="1"/>
  <c r="H413" i="2" s="1"/>
  <c r="H419" i="2"/>
  <c r="H422" i="2"/>
  <c r="H421" i="2" s="1"/>
  <c r="H425" i="2"/>
  <c r="H430" i="2"/>
  <c r="H435" i="2"/>
  <c r="H442" i="2"/>
  <c r="H446" i="2"/>
  <c r="H450" i="2"/>
  <c r="H449" i="2" s="1"/>
  <c r="H448" i="2" s="1"/>
  <c r="H451" i="2"/>
  <c r="H454" i="2"/>
  <c r="H453" i="2" s="1"/>
  <c r="I453" i="2" s="1"/>
  <c r="H460" i="2"/>
  <c r="H457" i="2"/>
  <c r="H464" i="2"/>
  <c r="H466" i="2"/>
  <c r="H470" i="2"/>
  <c r="H473" i="2"/>
  <c r="H476" i="2"/>
  <c r="H479" i="2"/>
  <c r="I479" i="2" s="1"/>
  <c r="H482" i="2"/>
  <c r="H488" i="2"/>
  <c r="H487" i="2" s="1"/>
  <c r="H486" i="2" s="1"/>
  <c r="H489" i="2"/>
  <c r="H491" i="2"/>
  <c r="H494" i="2"/>
  <c r="H498" i="2"/>
  <c r="I498" i="2" s="1"/>
  <c r="H499" i="2"/>
  <c r="H501" i="2"/>
  <c r="I501" i="2" s="1"/>
  <c r="H505" i="2"/>
  <c r="H508" i="2"/>
  <c r="H511" i="2"/>
  <c r="H514" i="2"/>
  <c r="H516" i="2"/>
  <c r="H518" i="2"/>
  <c r="H520" i="2"/>
  <c r="H523" i="2"/>
  <c r="H525" i="2"/>
  <c r="H528" i="2"/>
  <c r="H530" i="2"/>
  <c r="H539" i="2"/>
  <c r="H537" i="2"/>
  <c r="H543" i="2"/>
  <c r="H542" i="2" s="1"/>
  <c r="H546" i="2"/>
  <c r="G529" i="2"/>
  <c r="G528" i="2" s="1"/>
  <c r="G527" i="2" s="1"/>
  <c r="G524" i="2"/>
  <c r="I524" i="2"/>
  <c r="G498" i="2"/>
  <c r="G492" i="2"/>
  <c r="G488" i="2"/>
  <c r="G487" i="2" s="1"/>
  <c r="G450" i="2"/>
  <c r="G449" i="2" s="1"/>
  <c r="G360" i="2"/>
  <c r="I360" i="2"/>
  <c r="G356" i="2"/>
  <c r="G342" i="2"/>
  <c r="G341" i="2" s="1"/>
  <c r="G340" i="2" s="1"/>
  <c r="G301" i="2"/>
  <c r="I301" i="2"/>
  <c r="G296" i="2"/>
  <c r="G262" i="2"/>
  <c r="I262" i="2" s="1"/>
  <c r="G225" i="2"/>
  <c r="I225" i="2" s="1"/>
  <c r="G138" i="2"/>
  <c r="G141" i="2"/>
  <c r="G147" i="2"/>
  <c r="G150" i="2"/>
  <c r="G159" i="2"/>
  <c r="G156" i="2"/>
  <c r="G162" i="2"/>
  <c r="G153" i="2"/>
  <c r="G22" i="2"/>
  <c r="G393" i="2"/>
  <c r="I393" i="2" s="1"/>
  <c r="G395" i="2"/>
  <c r="G401" i="2"/>
  <c r="G398" i="2"/>
  <c r="G386" i="2"/>
  <c r="G385" i="2" s="1"/>
  <c r="G389" i="2"/>
  <c r="G322" i="2"/>
  <c r="G346" i="2"/>
  <c r="G325" i="2"/>
  <c r="G331" i="2"/>
  <c r="G333" i="2"/>
  <c r="G336" i="2"/>
  <c r="G338" i="2"/>
  <c r="G335" i="2" s="1"/>
  <c r="G343" i="2"/>
  <c r="G328" i="2"/>
  <c r="G267" i="2"/>
  <c r="G269" i="2"/>
  <c r="G266" i="2" s="1"/>
  <c r="G255" i="2"/>
  <c r="G258" i="2"/>
  <c r="G257" i="2" s="1"/>
  <c r="G264" i="2"/>
  <c r="G263" i="2" s="1"/>
  <c r="G272" i="2"/>
  <c r="I272" i="2" s="1"/>
  <c r="G252" i="2"/>
  <c r="G231" i="2"/>
  <c r="G230" i="2" s="1"/>
  <c r="G229" i="2"/>
  <c r="I229" i="2" s="1"/>
  <c r="G239" i="2"/>
  <c r="G238" i="2"/>
  <c r="G237" i="2" s="1"/>
  <c r="G243" i="2"/>
  <c r="G242" i="2" s="1"/>
  <c r="G241" i="2"/>
  <c r="I241" i="2" s="1"/>
  <c r="G235" i="2"/>
  <c r="I235" i="2"/>
  <c r="G97" i="2"/>
  <c r="G96" i="2"/>
  <c r="G63" i="2"/>
  <c r="G70" i="2"/>
  <c r="G69" i="2" s="1"/>
  <c r="G67" i="2"/>
  <c r="G15" i="2"/>
  <c r="G14" i="2" s="1"/>
  <c r="G19" i="2"/>
  <c r="G25" i="2"/>
  <c r="G24" i="2" s="1"/>
  <c r="G28" i="2"/>
  <c r="G31" i="2"/>
  <c r="G34" i="2"/>
  <c r="G37" i="2"/>
  <c r="G36" i="2" s="1"/>
  <c r="G40" i="2"/>
  <c r="G43" i="2"/>
  <c r="G42" i="2" s="1"/>
  <c r="G45" i="2"/>
  <c r="G47" i="2"/>
  <c r="G50" i="2"/>
  <c r="G54" i="2"/>
  <c r="G217" i="2"/>
  <c r="G216" i="2"/>
  <c r="G501" i="2"/>
  <c r="G195" i="2"/>
  <c r="I195" i="2" s="1"/>
  <c r="G499" i="2"/>
  <c r="G525" i="2"/>
  <c r="G489" i="2"/>
  <c r="I489" i="2" s="1"/>
  <c r="G494" i="2"/>
  <c r="G505" i="2"/>
  <c r="G504" i="2" s="1"/>
  <c r="G508" i="2"/>
  <c r="G511" i="2"/>
  <c r="G514" i="2"/>
  <c r="G513" i="2" s="1"/>
  <c r="G516" i="2"/>
  <c r="G518" i="2"/>
  <c r="G520" i="2"/>
  <c r="G530" i="2"/>
  <c r="I530" i="2" s="1"/>
  <c r="G539" i="2"/>
  <c r="G537" i="2"/>
  <c r="I537" i="2" s="1"/>
  <c r="G534" i="2"/>
  <c r="G543" i="2"/>
  <c r="G542" i="2" s="1"/>
  <c r="G541" i="2" s="1"/>
  <c r="G546" i="2"/>
  <c r="G545" i="2" s="1"/>
  <c r="G350" i="2"/>
  <c r="G446" i="2"/>
  <c r="G451" i="2"/>
  <c r="I451" i="2" s="1"/>
  <c r="G454" i="2"/>
  <c r="G460" i="2"/>
  <c r="G457" i="2"/>
  <c r="G438" i="2"/>
  <c r="G435" i="2"/>
  <c r="G419" i="2"/>
  <c r="G422" i="2"/>
  <c r="G425" i="2"/>
  <c r="G372" i="2"/>
  <c r="G369" i="2"/>
  <c r="G357" i="2"/>
  <c r="G365" i="2"/>
  <c r="G364" i="2" s="1"/>
  <c r="I364" i="2" s="1"/>
  <c r="G362" i="2"/>
  <c r="G305" i="2"/>
  <c r="G304" i="2" s="1"/>
  <c r="G308" i="2"/>
  <c r="G307" i="2" s="1"/>
  <c r="G310" i="2"/>
  <c r="G313" i="2"/>
  <c r="G312" i="2" s="1"/>
  <c r="G317" i="2"/>
  <c r="G248" i="2"/>
  <c r="G276" i="2"/>
  <c r="G279" i="2"/>
  <c r="G278" i="2" s="1"/>
  <c r="G282" i="2"/>
  <c r="G281" i="2" s="1"/>
  <c r="I281" i="2" s="1"/>
  <c r="G285" i="2"/>
  <c r="G288" i="2"/>
  <c r="G287" i="2"/>
  <c r="G291" i="2"/>
  <c r="G290" i="2"/>
  <c r="G297" i="2"/>
  <c r="G205" i="2"/>
  <c r="G203" i="2"/>
  <c r="G192" i="2"/>
  <c r="G191" i="2" s="1"/>
  <c r="G189" i="2"/>
  <c r="G200" i="2"/>
  <c r="G197" i="2"/>
  <c r="I197" i="2" s="1"/>
  <c r="G167" i="2"/>
  <c r="G166" i="2" s="1"/>
  <c r="G171" i="2"/>
  <c r="G175" i="2"/>
  <c r="G130" i="2"/>
  <c r="G129" i="2"/>
  <c r="G133" i="2"/>
  <c r="I133" i="2"/>
  <c r="G110" i="2"/>
  <c r="G109" i="2"/>
  <c r="G113" i="2"/>
  <c r="G112" i="2"/>
  <c r="G116" i="2"/>
  <c r="G115" i="2"/>
  <c r="G119" i="2"/>
  <c r="G118" i="2"/>
  <c r="G59" i="2"/>
  <c r="G74" i="2"/>
  <c r="G73" i="2" s="1"/>
  <c r="G72" i="2"/>
  <c r="G79" i="2"/>
  <c r="G81" i="2"/>
  <c r="G83" i="2"/>
  <c r="G415" i="2"/>
  <c r="G414" i="2" s="1"/>
  <c r="G88" i="2"/>
  <c r="G87" i="2"/>
  <c r="G91" i="2"/>
  <c r="G90" i="2"/>
  <c r="G94" i="2"/>
  <c r="G101" i="2"/>
  <c r="I101" i="2" s="1"/>
  <c r="G103" i="2"/>
  <c r="G106" i="2"/>
  <c r="G105" i="2" s="1"/>
  <c r="I105" i="2" s="1"/>
  <c r="G126" i="2"/>
  <c r="G123" i="2"/>
  <c r="G212" i="2"/>
  <c r="G209" i="2"/>
  <c r="G208" i="2" s="1"/>
  <c r="G226" i="2"/>
  <c r="G221" i="2"/>
  <c r="G220" i="2"/>
  <c r="G180" i="2"/>
  <c r="G184" i="2"/>
  <c r="G183" i="2" s="1"/>
  <c r="G377" i="2"/>
  <c r="G381" i="2"/>
  <c r="G406" i="2"/>
  <c r="G410" i="2"/>
  <c r="I410" i="2" s="1"/>
  <c r="G430" i="2"/>
  <c r="G442" i="2"/>
  <c r="G441" i="2" s="1"/>
  <c r="G464" i="2"/>
  <c r="G466" i="2"/>
  <c r="G470" i="2"/>
  <c r="G473" i="2"/>
  <c r="G472" i="2" s="1"/>
  <c r="G468" i="2" s="1"/>
  <c r="G476" i="2"/>
  <c r="G479" i="2"/>
  <c r="G482" i="2"/>
  <c r="G405" i="2"/>
  <c r="G497" i="2"/>
  <c r="G496" i="2" s="1"/>
  <c r="G359" i="2"/>
  <c r="G284" i="2"/>
  <c r="G271" i="2"/>
  <c r="G475" i="2"/>
  <c r="I401" i="2"/>
  <c r="I395" i="2"/>
  <c r="H364" i="2"/>
  <c r="G478" i="2"/>
  <c r="G316" i="2"/>
  <c r="G345" i="2"/>
  <c r="G397" i="2"/>
  <c r="H388" i="2"/>
  <c r="I388" i="2" s="1"/>
  <c r="H368" i="2"/>
  <c r="H324" i="2"/>
  <c r="H312" i="2"/>
  <c r="G361" i="2"/>
  <c r="I372" i="2"/>
  <c r="G453" i="2"/>
  <c r="I356" i="2"/>
  <c r="G404" i="2"/>
  <c r="I342" i="2"/>
  <c r="G388" i="2"/>
  <c r="H380" i="2"/>
  <c r="G469" i="2"/>
  <c r="G376" i="2"/>
  <c r="G375" i="2" s="1"/>
  <c r="G421" i="2"/>
  <c r="G456" i="2"/>
  <c r="G445" i="2"/>
  <c r="I338" i="2"/>
  <c r="I546" i="2"/>
  <c r="I357" i="2"/>
  <c r="I231" i="2"/>
  <c r="I217" i="2"/>
  <c r="I96" i="2"/>
  <c r="I22" i="2"/>
  <c r="I74" i="2"/>
  <c r="G199" i="2"/>
  <c r="I200" i="2"/>
  <c r="G146" i="2"/>
  <c r="G224" i="2"/>
  <c r="G223" i="2" s="1"/>
  <c r="G219" i="2" s="1"/>
  <c r="G93" i="2"/>
  <c r="G125" i="2"/>
  <c r="G161" i="2"/>
  <c r="G152" i="2"/>
  <c r="I525" i="2"/>
  <c r="I516" i="2"/>
  <c r="I19" i="2"/>
  <c r="I113" i="2"/>
  <c r="G140" i="2"/>
  <c r="I520" i="2"/>
  <c r="I83" i="2"/>
  <c r="G463" i="2"/>
  <c r="G462" i="2" s="1"/>
  <c r="G158" i="2"/>
  <c r="I488" i="2"/>
  <c r="I331" i="2"/>
  <c r="I267" i="2"/>
  <c r="I180" i="2"/>
  <c r="I34" i="2"/>
  <c r="I94" i="2"/>
  <c r="H510" i="2"/>
  <c r="I511" i="2"/>
  <c r="I454" i="2"/>
  <c r="H39" i="2"/>
  <c r="G523" i="2"/>
  <c r="G522" i="2" s="1"/>
  <c r="G400" i="2"/>
  <c r="I400" i="2" s="1"/>
  <c r="G49" i="2"/>
  <c r="G39" i="2"/>
  <c r="G27" i="2"/>
  <c r="I543" i="2"/>
  <c r="H497" i="2"/>
  <c r="I497" i="2" s="1"/>
  <c r="I464" i="2"/>
  <c r="H434" i="2"/>
  <c r="I435" i="2"/>
  <c r="H418" i="2"/>
  <c r="H349" i="2"/>
  <c r="H348" i="2" s="1"/>
  <c r="H321" i="2"/>
  <c r="I308" i="2"/>
  <c r="H295" i="2"/>
  <c r="I296" i="2"/>
  <c r="H281" i="2"/>
  <c r="I282" i="2"/>
  <c r="I248" i="2"/>
  <c r="H143" i="2"/>
  <c r="H62" i="2"/>
  <c r="H36" i="2"/>
  <c r="I36" i="2" s="1"/>
  <c r="I63" i="2"/>
  <c r="I67" i="2"/>
  <c r="I91" i="2"/>
  <c r="I377" i="2"/>
  <c r="I499" i="2"/>
  <c r="I336" i="2"/>
  <c r="I505" i="2"/>
  <c r="H257" i="2"/>
  <c r="I258" i="2"/>
  <c r="I242" i="2"/>
  <c r="H129" i="2"/>
  <c r="I129" i="2" s="1"/>
  <c r="I130" i="2"/>
  <c r="I116" i="2"/>
  <c r="H18" i="2"/>
  <c r="I40" i="2"/>
  <c r="I88" i="2"/>
  <c r="I141" i="2"/>
  <c r="I147" i="2"/>
  <c r="I153" i="2"/>
  <c r="I159" i="2"/>
  <c r="I243" i="2"/>
  <c r="H475" i="2"/>
  <c r="I476" i="2"/>
  <c r="H271" i="2"/>
  <c r="I271" i="2" s="1"/>
  <c r="H27" i="2"/>
  <c r="I50" i="2"/>
  <c r="I119" i="2"/>
  <c r="G533" i="2"/>
  <c r="I534" i="2"/>
  <c r="H493" i="2"/>
  <c r="I494" i="2"/>
  <c r="H481" i="2"/>
  <c r="I482" i="2"/>
  <c r="G58" i="2"/>
  <c r="G33" i="2"/>
  <c r="G18" i="2"/>
  <c r="H478" i="2"/>
  <c r="I478" i="2" s="1"/>
  <c r="H469" i="2"/>
  <c r="I470" i="2"/>
  <c r="I446" i="2"/>
  <c r="H424" i="2"/>
  <c r="H409" i="2"/>
  <c r="H408" i="2" s="1"/>
  <c r="I312" i="2"/>
  <c r="H287" i="2"/>
  <c r="I288" i="2"/>
  <c r="H275" i="2"/>
  <c r="I252" i="2"/>
  <c r="I203" i="2"/>
  <c r="H179" i="2"/>
  <c r="I112" i="2"/>
  <c r="H53" i="2"/>
  <c r="H30" i="2"/>
  <c r="I45" i="2"/>
  <c r="I97" i="2"/>
  <c r="I123" i="2"/>
  <c r="I192" i="2"/>
  <c r="I239" i="2"/>
  <c r="I313" i="2"/>
  <c r="I389" i="2"/>
  <c r="G122" i="2"/>
  <c r="G132" i="2"/>
  <c r="G174" i="2"/>
  <c r="G429" i="2"/>
  <c r="G409" i="2"/>
  <c r="G408" i="2" s="1"/>
  <c r="G434" i="2"/>
  <c r="G21" i="2"/>
  <c r="I21" i="2" s="1"/>
  <c r="G371" i="2"/>
  <c r="G170" i="2"/>
  <c r="H202" i="2"/>
  <c r="G137" i="2"/>
  <c r="G392" i="2"/>
  <c r="I392" i="2" s="1"/>
  <c r="G355" i="2"/>
  <c r="G179" i="2"/>
  <c r="H115" i="2"/>
  <c r="G510" i="2"/>
  <c r="H223" i="2"/>
  <c r="I223" i="2" s="1"/>
  <c r="H504" i="2"/>
  <c r="H459" i="2"/>
  <c r="H230" i="2"/>
  <c r="G247" i="2"/>
  <c r="G493" i="2"/>
  <c r="G66" i="2"/>
  <c r="G295" i="2"/>
  <c r="H445" i="2"/>
  <c r="H149" i="2"/>
  <c r="H105" i="2"/>
  <c r="G202" i="2"/>
  <c r="G234" i="2"/>
  <c r="G261" i="2"/>
  <c r="G260" i="2" s="1"/>
  <c r="I260" i="2" s="1"/>
  <c r="H155" i="2"/>
  <c r="G481" i="2"/>
  <c r="G299" i="2"/>
  <c r="G507" i="2"/>
  <c r="G62" i="2"/>
  <c r="G251" i="2"/>
  <c r="H545" i="2"/>
  <c r="H216" i="2"/>
  <c r="H73" i="2"/>
  <c r="I73" i="2" s="1"/>
  <c r="I504" i="2"/>
  <c r="I33" i="2"/>
  <c r="I533" i="2"/>
  <c r="I487" i="2"/>
  <c r="I545" i="2"/>
  <c r="G384" i="2"/>
  <c r="I469" i="2"/>
  <c r="G315" i="2"/>
  <c r="G302" i="2" s="1"/>
  <c r="I278" i="2"/>
  <c r="I449" i="2"/>
  <c r="I475" i="2"/>
  <c r="G440" i="2"/>
  <c r="I287" i="2"/>
  <c r="G303" i="2"/>
  <c r="I299" i="2"/>
  <c r="I355" i="2"/>
  <c r="I371" i="2"/>
  <c r="I341" i="2"/>
  <c r="G428" i="2"/>
  <c r="I234" i="2"/>
  <c r="I230" i="2"/>
  <c r="I257" i="2"/>
  <c r="I261" i="2"/>
  <c r="H215" i="2"/>
  <c r="I199" i="2"/>
  <c r="I115" i="2"/>
  <c r="G61" i="2"/>
  <c r="G121" i="2"/>
  <c r="I122" i="2"/>
  <c r="G182" i="2"/>
  <c r="I481" i="2"/>
  <c r="I295" i="2"/>
  <c r="I39" i="2"/>
  <c r="I66" i="2"/>
  <c r="I202" i="2"/>
  <c r="I18" i="2"/>
  <c r="I183" i="2"/>
  <c r="H433" i="2"/>
  <c r="I434" i="2"/>
  <c r="I409" i="2"/>
  <c r="I493" i="2"/>
  <c r="I62" i="2"/>
  <c r="H128" i="2"/>
  <c r="G57" i="2"/>
  <c r="I27" i="2"/>
  <c r="H496" i="2"/>
  <c r="I496" i="2" s="1"/>
  <c r="I510" i="2"/>
  <c r="G165" i="2"/>
  <c r="G354" i="2"/>
  <c r="H404" i="2"/>
  <c r="I404" i="2" s="1"/>
  <c r="G178" i="2"/>
  <c r="G233" i="2"/>
  <c r="G294" i="2"/>
  <c r="H229" i="2"/>
  <c r="H541" i="2"/>
  <c r="I541" i="2"/>
  <c r="I354" i="2"/>
  <c r="I408" i="2"/>
  <c r="G427" i="2"/>
  <c r="G403" i="2"/>
  <c r="I233" i="2"/>
  <c r="G353" i="2"/>
  <c r="G293" i="2"/>
  <c r="G413" i="2" l="1"/>
  <c r="I414" i="2"/>
  <c r="I211" i="2"/>
  <c r="I128" i="2"/>
  <c r="I445" i="2"/>
  <c r="I247" i="2"/>
  <c r="G246" i="2"/>
  <c r="I132" i="2"/>
  <c r="G128" i="2"/>
  <c r="H178" i="2"/>
  <c r="I178" i="2" s="1"/>
  <c r="I179" i="2"/>
  <c r="H379" i="2"/>
  <c r="I379" i="2" s="1"/>
  <c r="I189" i="2"/>
  <c r="G188" i="2"/>
  <c r="G187" i="2" s="1"/>
  <c r="G275" i="2"/>
  <c r="I276" i="2"/>
  <c r="I54" i="2"/>
  <c r="G53" i="2"/>
  <c r="I53" i="2" s="1"/>
  <c r="I492" i="2"/>
  <c r="G491" i="2"/>
  <c r="G228" i="2"/>
  <c r="H72" i="2"/>
  <c r="I72" i="2" s="1"/>
  <c r="G391" i="2"/>
  <c r="G383" i="2" s="1"/>
  <c r="I542" i="2"/>
  <c r="G448" i="2"/>
  <c r="H284" i="2"/>
  <c r="I284" i="2" s="1"/>
  <c r="G194" i="2"/>
  <c r="I194" i="2" s="1"/>
  <c r="I415" i="2"/>
  <c r="I365" i="2"/>
  <c r="I406" i="2"/>
  <c r="I81" i="2"/>
  <c r="G78" i="2"/>
  <c r="G77" i="2" s="1"/>
  <c r="I369" i="2"/>
  <c r="G368" i="2"/>
  <c r="G367" i="2" s="1"/>
  <c r="G352" i="2" s="1"/>
  <c r="I419" i="2"/>
  <c r="G418" i="2"/>
  <c r="G459" i="2"/>
  <c r="I460" i="2"/>
  <c r="I350" i="2"/>
  <c r="G349" i="2"/>
  <c r="G215" i="2"/>
  <c r="I216" i="2"/>
  <c r="G254" i="2"/>
  <c r="G250" i="2" s="1"/>
  <c r="I255" i="2"/>
  <c r="H527" i="2"/>
  <c r="I527" i="2" s="1"/>
  <c r="I528" i="2"/>
  <c r="I518" i="2"/>
  <c r="I508" i="2"/>
  <c r="H507" i="2"/>
  <c r="I473" i="2"/>
  <c r="H472" i="2"/>
  <c r="I457" i="2"/>
  <c r="H456" i="2"/>
  <c r="I456" i="2" s="1"/>
  <c r="H429" i="2"/>
  <c r="I430" i="2"/>
  <c r="I413" i="2"/>
  <c r="H397" i="2"/>
  <c r="I398" i="2"/>
  <c r="I376" i="2"/>
  <c r="H375" i="2"/>
  <c r="I317" i="2"/>
  <c r="H304" i="2"/>
  <c r="I305" i="2"/>
  <c r="I291" i="2"/>
  <c r="H290" i="2"/>
  <c r="I290" i="2" s="1"/>
  <c r="I251" i="2"/>
  <c r="H187" i="2"/>
  <c r="I175" i="2"/>
  <c r="H174" i="2"/>
  <c r="I174" i="2" s="1"/>
  <c r="H161" i="2"/>
  <c r="I161" i="2" s="1"/>
  <c r="I162" i="2"/>
  <c r="I152" i="2"/>
  <c r="I126" i="2"/>
  <c r="H125" i="2"/>
  <c r="I103" i="2"/>
  <c r="H100" i="2"/>
  <c r="I87" i="2"/>
  <c r="I79" i="2"/>
  <c r="H78" i="2"/>
  <c r="I59" i="2"/>
  <c r="H58" i="2"/>
  <c r="I47" i="2"/>
  <c r="I37" i="2"/>
  <c r="H24" i="2"/>
  <c r="I24" i="2" s="1"/>
  <c r="I25" i="2"/>
  <c r="G424" i="2"/>
  <c r="I424" i="2" s="1"/>
  <c r="I425" i="2"/>
  <c r="I438" i="2"/>
  <c r="G437" i="2"/>
  <c r="I31" i="2"/>
  <c r="G30" i="2"/>
  <c r="G13" i="2" s="1"/>
  <c r="G12" i="2" s="1"/>
  <c r="I539" i="2"/>
  <c r="H536" i="2"/>
  <c r="H522" i="2"/>
  <c r="I522" i="2" s="1"/>
  <c r="I523" i="2"/>
  <c r="H513" i="2"/>
  <c r="I513" i="2" s="1"/>
  <c r="I514" i="2"/>
  <c r="H463" i="2"/>
  <c r="I466" i="2"/>
  <c r="I442" i="2"/>
  <c r="H441" i="2"/>
  <c r="I421" i="2"/>
  <c r="H417" i="2"/>
  <c r="H385" i="2"/>
  <c r="I386" i="2"/>
  <c r="H361" i="2"/>
  <c r="I361" i="2" s="1"/>
  <c r="I362" i="2"/>
  <c r="I346" i="2"/>
  <c r="H345" i="2"/>
  <c r="I310" i="2"/>
  <c r="H307" i="2"/>
  <c r="I307" i="2" s="1"/>
  <c r="I297" i="2"/>
  <c r="H294" i="2"/>
  <c r="H266" i="2"/>
  <c r="I266" i="2" s="1"/>
  <c r="I269" i="2"/>
  <c r="H263" i="2"/>
  <c r="I263" i="2" s="1"/>
  <c r="I264" i="2"/>
  <c r="H237" i="2"/>
  <c r="I238" i="2"/>
  <c r="I221" i="2"/>
  <c r="H220" i="2"/>
  <c r="I209" i="2"/>
  <c r="H208" i="2"/>
  <c r="I167" i="2"/>
  <c r="H166" i="2"/>
  <c r="I138" i="2"/>
  <c r="H137" i="2"/>
  <c r="I110" i="2"/>
  <c r="H109" i="2"/>
  <c r="I90" i="2"/>
  <c r="I70" i="2"/>
  <c r="H69" i="2"/>
  <c r="H42" i="2"/>
  <c r="I42" i="2" s="1"/>
  <c r="I43" i="2"/>
  <c r="H14" i="2"/>
  <c r="I15" i="2"/>
  <c r="H403" i="2"/>
  <c r="I403" i="2" s="1"/>
  <c r="H412" i="2"/>
  <c r="I224" i="2"/>
  <c r="I459" i="2"/>
  <c r="G100" i="2"/>
  <c r="G86" i="2" s="1"/>
  <c r="G85" i="2" s="1"/>
  <c r="G536" i="2"/>
  <c r="G532" i="2" s="1"/>
  <c r="H340" i="2"/>
  <c r="I340" i="2" s="1"/>
  <c r="I529" i="2"/>
  <c r="I450" i="2"/>
  <c r="I184" i="2"/>
  <c r="I279" i="2"/>
  <c r="I422" i="2"/>
  <c r="I106" i="2"/>
  <c r="H316" i="2"/>
  <c r="I325" i="2"/>
  <c r="G324" i="2"/>
  <c r="I324" i="2" s="1"/>
  <c r="G155" i="2"/>
  <c r="I155" i="2" s="1"/>
  <c r="I156" i="2"/>
  <c r="H170" i="2"/>
  <c r="I170" i="2" s="1"/>
  <c r="I171" i="2"/>
  <c r="H367" i="2"/>
  <c r="I367" i="2" s="1"/>
  <c r="I368" i="2"/>
  <c r="I381" i="2"/>
  <c r="G380" i="2"/>
  <c r="G379" i="2" s="1"/>
  <c r="G374" i="2" s="1"/>
  <c r="G211" i="2"/>
  <c r="G207" i="2" s="1"/>
  <c r="I212" i="2"/>
  <c r="G108" i="2"/>
  <c r="I328" i="2"/>
  <c r="G327" i="2"/>
  <c r="I327" i="2" s="1"/>
  <c r="I333" i="2"/>
  <c r="G330" i="2"/>
  <c r="I330" i="2" s="1"/>
  <c r="I322" i="2"/>
  <c r="G321" i="2"/>
  <c r="G149" i="2"/>
  <c r="G136" i="2" s="1"/>
  <c r="G135" i="2" s="1"/>
  <c r="I150" i="2"/>
  <c r="I237" i="2" l="1"/>
  <c r="H228" i="2"/>
  <c r="I228" i="2" s="1"/>
  <c r="H384" i="2"/>
  <c r="I385" i="2"/>
  <c r="H374" i="2"/>
  <c r="I374" i="2" s="1"/>
  <c r="I375" i="2"/>
  <c r="G274" i="2"/>
  <c r="I275" i="2"/>
  <c r="H165" i="2"/>
  <c r="I165" i="2" s="1"/>
  <c r="I166" i="2"/>
  <c r="H250" i="2"/>
  <c r="I304" i="2"/>
  <c r="H303" i="2"/>
  <c r="I149" i="2"/>
  <c r="I14" i="2"/>
  <c r="H13" i="2"/>
  <c r="I137" i="2"/>
  <c r="H136" i="2"/>
  <c r="I208" i="2"/>
  <c r="H207" i="2"/>
  <c r="I207" i="2" s="1"/>
  <c r="I294" i="2"/>
  <c r="H293" i="2"/>
  <c r="I293" i="2" s="1"/>
  <c r="I345" i="2"/>
  <c r="H320" i="2"/>
  <c r="I441" i="2"/>
  <c r="H440" i="2"/>
  <c r="I536" i="2"/>
  <c r="H532" i="2"/>
  <c r="I532" i="2" s="1"/>
  <c r="I437" i="2"/>
  <c r="G433" i="2"/>
  <c r="I30" i="2"/>
  <c r="I125" i="2"/>
  <c r="H121" i="2"/>
  <c r="I121" i="2" s="1"/>
  <c r="H186" i="2"/>
  <c r="I186" i="2" s="1"/>
  <c r="I187" i="2"/>
  <c r="H391" i="2"/>
  <c r="I391" i="2" s="1"/>
  <c r="I397" i="2"/>
  <c r="I507" i="2"/>
  <c r="H485" i="2"/>
  <c r="G214" i="2"/>
  <c r="I215" i="2"/>
  <c r="G486" i="2"/>
  <c r="I491" i="2"/>
  <c r="I380" i="2"/>
  <c r="H444" i="2"/>
  <c r="G412" i="2"/>
  <c r="I412" i="2" s="1"/>
  <c r="H315" i="2"/>
  <c r="I315" i="2" s="1"/>
  <c r="I316" i="2"/>
  <c r="I58" i="2"/>
  <c r="H57" i="2"/>
  <c r="I57" i="2" s="1"/>
  <c r="G348" i="2"/>
  <c r="I348" i="2" s="1"/>
  <c r="I349" i="2"/>
  <c r="G417" i="2"/>
  <c r="I418" i="2"/>
  <c r="G320" i="2"/>
  <c r="G319" i="2" s="1"/>
  <c r="I321" i="2"/>
  <c r="H108" i="2"/>
  <c r="I108" i="2" s="1"/>
  <c r="I109" i="2"/>
  <c r="I220" i="2"/>
  <c r="H219" i="2"/>
  <c r="I417" i="2"/>
  <c r="I100" i="2"/>
  <c r="H86" i="2"/>
  <c r="H274" i="2"/>
  <c r="I274" i="2" s="1"/>
  <c r="I472" i="2"/>
  <c r="H468" i="2"/>
  <c r="I468" i="2" s="1"/>
  <c r="G444" i="2"/>
  <c r="I448" i="2"/>
  <c r="G186" i="2"/>
  <c r="G245" i="2"/>
  <c r="I246" i="2"/>
  <c r="I69" i="2"/>
  <c r="H61" i="2"/>
  <c r="I61" i="2" s="1"/>
  <c r="I254" i="2"/>
  <c r="I463" i="2"/>
  <c r="H462" i="2"/>
  <c r="I462" i="2" s="1"/>
  <c r="H77" i="2"/>
  <c r="I77" i="2" s="1"/>
  <c r="I78" i="2"/>
  <c r="I188" i="2"/>
  <c r="H428" i="2"/>
  <c r="I429" i="2"/>
  <c r="H353" i="2"/>
  <c r="G485" i="2" l="1"/>
  <c r="G484" i="2" s="1"/>
  <c r="I486" i="2"/>
  <c r="I433" i="2"/>
  <c r="G432" i="2"/>
  <c r="G548" i="2" s="1"/>
  <c r="H432" i="2"/>
  <c r="I432" i="2" s="1"/>
  <c r="I440" i="2"/>
  <c r="I136" i="2"/>
  <c r="H135" i="2"/>
  <c r="I135" i="2" s="1"/>
  <c r="I444" i="2"/>
  <c r="H302" i="2"/>
  <c r="I302" i="2" s="1"/>
  <c r="I303" i="2"/>
  <c r="H352" i="2"/>
  <c r="I352" i="2" s="1"/>
  <c r="I353" i="2"/>
  <c r="I428" i="2"/>
  <c r="H427" i="2"/>
  <c r="I427" i="2" s="1"/>
  <c r="I219" i="2"/>
  <c r="H214" i="2"/>
  <c r="I214" i="2" s="1"/>
  <c r="H319" i="2"/>
  <c r="I319" i="2" s="1"/>
  <c r="I320" i="2"/>
  <c r="H12" i="2"/>
  <c r="I13" i="2"/>
  <c r="H85" i="2"/>
  <c r="I85" i="2" s="1"/>
  <c r="I86" i="2"/>
  <c r="H484" i="2"/>
  <c r="I485" i="2"/>
  <c r="H245" i="2"/>
  <c r="I245" i="2" s="1"/>
  <c r="I250" i="2"/>
  <c r="I384" i="2"/>
  <c r="H383" i="2"/>
  <c r="I383" i="2" s="1"/>
  <c r="I484" i="2" l="1"/>
  <c r="I12" i="2"/>
  <c r="H548" i="2"/>
  <c r="I548" i="2" s="1"/>
</calcChain>
</file>

<file path=xl/sharedStrings.xml><?xml version="1.0" encoding="utf-8"?>
<sst xmlns="http://schemas.openxmlformats.org/spreadsheetml/2006/main" count="548" uniqueCount="232">
  <si>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</si>
  <si>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</si>
  <si>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от_____________ № ________</t>
  </si>
  <si>
    <t>% исполнения</t>
  </si>
  <si>
    <t>Исполнено на 01.04.2015</t>
  </si>
  <si>
    <t>к решению Думы города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</si>
  <si>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</si>
  <si>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</si>
  <si>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</si>
  <si>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</si>
  <si>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</si>
  <si>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</si>
  <si>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</si>
  <si>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</si>
  <si>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</si>
  <si>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</si>
  <si>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</si>
  <si>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</si>
  <si>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</si>
  <si>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</si>
  <si>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</si>
  <si>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</si>
  <si>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</si>
  <si>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</si>
  <si>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</si>
  <si>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</si>
  <si>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Приложение №5</t>
  </si>
  <si>
    <t>Отчет об исполнении бюджета муниципального образования городской округ город Пыть-Ях за 1 квартал 2015 года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города Пыть-Яха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</si>
  <si>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</si>
  <si>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</si>
  <si>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</si>
  <si>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</si>
  <si>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</si>
  <si>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</si>
  <si>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</si>
  <si>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</si>
  <si>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</si>
  <si>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</si>
  <si>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</si>
  <si>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</si>
  <si>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Предоставление гражданам субсидий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</si>
  <si>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</si>
  <si>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</si>
  <si>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</si>
  <si>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</si>
  <si>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</si>
  <si>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</si>
  <si>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</si>
  <si>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</si>
  <si>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</si>
  <si>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</si>
  <si>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</si>
  <si>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</si>
  <si>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</si>
  <si>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</si>
  <si>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</si>
  <si>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</si>
  <si>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</si>
  <si>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</si>
  <si>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</si>
  <si>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</si>
  <si>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</si>
  <si>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</si>
  <si>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</si>
  <si>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</si>
  <si>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</si>
  <si>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</si>
  <si>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</si>
  <si>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</si>
  <si>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</si>
  <si>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</si>
  <si>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</si>
  <si>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</si>
  <si>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</si>
  <si>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</si>
  <si>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</si>
  <si>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</si>
  <si>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</si>
  <si>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</si>
  <si>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</si>
  <si>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</si>
  <si>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</si>
  <si>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</si>
  <si>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</si>
  <si>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</si>
  <si>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</si>
  <si>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</si>
  <si>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</si>
  <si>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</si>
  <si>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ВСЕГО РАСХОДЫ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</si>
  <si>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</si>
  <si>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</si>
  <si>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</si>
  <si>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</si>
  <si>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</si>
  <si>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</si>
  <si>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</si>
  <si>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</si>
  <si>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</si>
  <si>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</si>
  <si>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</si>
  <si>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</si>
  <si>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</si>
  <si>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</si>
  <si>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</si>
  <si>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</si>
  <si>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</si>
  <si>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</si>
  <si>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</si>
  <si>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</si>
  <si>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</si>
  <si>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</si>
  <si>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</si>
  <si>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</si>
  <si>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</si>
  <si>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</si>
  <si>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</si>
  <si>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</si>
  <si>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</si>
  <si>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</si>
  <si>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</si>
  <si>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</si>
  <si>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</si>
  <si>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</si>
  <si>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</si>
  <si>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</si>
  <si>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</si>
  <si>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</si>
  <si>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</si>
  <si>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</si>
  <si>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</si>
  <si>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</si>
  <si>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</si>
  <si>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</si>
  <si>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</si>
  <si>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</si>
  <si>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</si>
  <si>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</si>
  <si>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</si>
  <si>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</si>
  <si>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</si>
  <si>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</si>
  <si>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</si>
  <si>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(рубли)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</si>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</sst>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8" fillId="0" borderId="0"/>
    <xf numFmtId="0" fontId="10" fillId="0" borderId="0"/>
    <xf numFmtId="0" fontId="1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7" fillId="0" borderId="0"/>
    <xf numFmtId="0" fontId="9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7" applyFont="1" applyFill="1"/>
    <xf numFmtId="0" fontId="6" fillId="0" borderId="0" xfId="7" applyFont="1" applyFill="1" applyAlignment="1">
      <alignment horizontal="center" wrapText="1"/>
    </xf>
    <xf numFmtId="0" fontId="5" fillId="0" borderId="0" xfId="7" applyFont="1" applyFill="1" applyAlignment="1">
      <alignment horizontal="center" vertical="center"/>
    </xf>
    <xf numFmtId="0" fontId="3" fillId="0" borderId="0" xfId="7" applyFont="1" applyFill="1" applyAlignment="1">
      <alignment horizontal="right"/>
    </xf>
    <xf numFmtId="0" fontId="0" fillId="0" borderId="0" xfId="0" applyFill="1"/>
    <xf numFmtId="0" fontId="5" fillId="0" borderId="0" xfId="9" applyFont="1" applyFill="1"/>
    <xf numFmtId="4" fontId="6" fillId="0" borderId="0" xfId="7" applyNumberFormat="1" applyFont="1" applyFill="1" applyAlignment="1">
      <alignment horizontal="center" wrapText="1"/>
    </xf>
    <xf numFmtId="4" fontId="5" fillId="0" borderId="0" xfId="7" applyNumberFormat="1" applyFont="1" applyFill="1"/>
    <xf numFmtId="0" fontId="5" fillId="0" borderId="1" xfId="7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7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7" applyNumberFormat="1" applyFont="1" applyFill="1" applyBorder="1" applyAlignment="1" applyProtection="1">
      <alignment horizontal="center" vertical="center" wrapText="1"/>
      <protection hidden="1"/>
    </xf>
    <xf numFmtId="40" fontId="5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7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7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7" applyNumberFormat="1" applyFont="1" applyFill="1" applyBorder="1" applyAlignment="1" applyProtection="1">
      <alignment wrapText="1"/>
      <protection hidden="1"/>
    </xf>
    <xf numFmtId="1" fontId="5" fillId="0" borderId="3" xfId="7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40" fontId="5" fillId="0" borderId="1" xfId="7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7" applyNumberFormat="1" applyFont="1" applyFill="1" applyBorder="1" applyAlignment="1" applyProtection="1">
      <alignment wrapText="1"/>
      <protection hidden="1"/>
    </xf>
    <xf numFmtId="165" fontId="5" fillId="0" borderId="2" xfId="7" applyNumberFormat="1" applyFont="1" applyFill="1" applyBorder="1" applyAlignment="1" applyProtection="1">
      <alignment wrapText="1"/>
      <protection hidden="1"/>
    </xf>
    <xf numFmtId="165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7" applyNumberFormat="1" applyFont="1" applyFill="1" applyBorder="1" applyAlignment="1" applyProtection="1">
      <alignment wrapText="1"/>
      <protection hidden="1"/>
    </xf>
    <xf numFmtId="164" fontId="5" fillId="0" borderId="5" xfId="7" applyNumberFormat="1" applyFont="1" applyFill="1" applyBorder="1" applyAlignment="1" applyProtection="1">
      <alignment horizontal="center" vertical="center" wrapText="1"/>
      <protection hidden="1"/>
    </xf>
    <xf numFmtId="1" fontId="5" fillId="0" borderId="6" xfId="7" applyNumberFormat="1" applyFont="1" applyFill="1" applyBorder="1" applyAlignment="1" applyProtection="1">
      <alignment horizontal="center" vertical="center" wrapText="1"/>
      <protection hidden="1"/>
    </xf>
    <xf numFmtId="167" fontId="5" fillId="0" borderId="7" xfId="7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/>
    <xf numFmtId="164" fontId="5" fillId="0" borderId="2" xfId="7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7" applyNumberFormat="1" applyFont="1" applyFill="1" applyBorder="1" applyAlignment="1" applyProtection="1">
      <alignment horizontal="center" vertical="center" wrapText="1"/>
      <protection hidden="1"/>
    </xf>
    <xf numFmtId="164" fontId="5" fillId="0" borderId="4" xfId="7" applyNumberFormat="1" applyFont="1" applyFill="1" applyBorder="1" applyAlignment="1" applyProtection="1">
      <alignment horizontal="center" vertical="center" wrapText="1"/>
      <protection hidden="1"/>
    </xf>
    <xf numFmtId="168" fontId="3" fillId="0" borderId="0" xfId="8" applyNumberFormat="1" applyFont="1" applyFill="1" applyAlignment="1">
      <alignment horizontal="right"/>
    </xf>
    <xf numFmtId="0" fontId="0" fillId="0" borderId="0" xfId="0" applyAlignment="1"/>
    <xf numFmtId="0" fontId="3" fillId="0" borderId="0" xfId="7" applyFont="1" applyFill="1" applyAlignment="1">
      <alignment horizontal="right"/>
    </xf>
    <xf numFmtId="0" fontId="3" fillId="0" borderId="0" xfId="7" applyFont="1" applyFill="1" applyAlignment="1">
      <alignment horizontal="right" vertical="center" wrapText="1"/>
    </xf>
    <xf numFmtId="0" fontId="11" fillId="0" borderId="0" xfId="7" applyFont="1" applyAlignment="1">
      <alignment horizontal="center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6"/>
    <cellStyle name="Обычный_tmp" xfId="7"/>
    <cellStyle name="Обычный_Tmp2" xfId="8"/>
    <cellStyle name="Обычный_Исполнение бюджета на 01.10.2014" xfId="9"/>
    <cellStyle name="Стиль 1" xfId="10"/>
    <cellStyle name="Тысячи [0]_Лист1" xfId="11"/>
    <cellStyle name="Тысячи_Лист1" xfId="1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3"/>
  <sheetViews>
    <sheetView tabSelected="1" view="pageBreakPreview" topLeftCell="A529" zoomScale="60" zoomScaleNormal="75" workbookViewId="0">
      <selection activeCell="G125" sqref="G125"/>
    </sheetView>
  </sheetViews>
  <sheetFormatPr defaultRowHeight="15" x14ac:dyDescent="0.25"/>
  <cols>
    <col min="1" max="1" width="2.7109375" customWidth="1"/>
    <col min="2" max="2" width="102.7109375" customWidth="1"/>
    <col min="3" max="3" width="3.85546875" bestFit="1" customWidth="1"/>
    <col min="4" max="4" width="4.140625" customWidth="1"/>
    <col min="5" max="5" width="6.42578125" bestFit="1" customWidth="1"/>
    <col min="6" max="6" width="8.5703125" bestFit="1" customWidth="1"/>
    <col min="7" max="8" width="22.42578125" style="5" customWidth="1"/>
    <col min="9" max="9" width="13.140625" style="5" customWidth="1"/>
  </cols>
  <sheetData>
    <row r="1" spans="2:9" ht="15.75" x14ac:dyDescent="0.25">
      <c r="D1" s="33" t="s">
        <v>26</v>
      </c>
      <c r="E1" s="33"/>
      <c r="F1" s="33"/>
      <c r="G1" s="34"/>
      <c r="H1" s="34"/>
      <c r="I1" s="34"/>
    </row>
    <row r="2" spans="2:9" ht="15.75" x14ac:dyDescent="0.25">
      <c r="D2" s="35" t="s">
        <v>5</v>
      </c>
      <c r="E2" s="35"/>
      <c r="F2" s="35"/>
      <c r="G2" s="34"/>
      <c r="H2" s="34"/>
      <c r="I2" s="34"/>
    </row>
    <row r="3" spans="2:9" ht="15.75" x14ac:dyDescent="0.25">
      <c r="D3" s="36" t="s">
        <v>2</v>
      </c>
      <c r="E3" s="36"/>
      <c r="F3" s="36"/>
      <c r="G3" s="34"/>
      <c r="H3" s="34"/>
      <c r="I3" s="34"/>
    </row>
    <row r="5" spans="2:9" x14ac:dyDescent="0.25">
      <c r="B5" s="37" t="s">
        <v>27</v>
      </c>
      <c r="C5" s="37"/>
      <c r="D5" s="37"/>
      <c r="E5" s="37"/>
      <c r="F5" s="37"/>
      <c r="G5" s="37"/>
      <c r="H5" s="37"/>
      <c r="I5" s="37"/>
    </row>
    <row r="6" spans="2:9" x14ac:dyDescent="0.25">
      <c r="B6" s="37"/>
      <c r="C6" s="37"/>
      <c r="D6" s="37"/>
      <c r="E6" s="37"/>
      <c r="F6" s="37"/>
      <c r="G6" s="37"/>
      <c r="H6" s="37"/>
      <c r="I6" s="37"/>
    </row>
    <row r="7" spans="2:9" s="1" customFormat="1" ht="16.5" x14ac:dyDescent="0.25">
      <c r="B7" s="37"/>
      <c r="C7" s="37"/>
      <c r="D7" s="37"/>
      <c r="E7" s="37"/>
      <c r="F7" s="37"/>
      <c r="G7" s="37"/>
      <c r="H7" s="37"/>
      <c r="I7" s="37"/>
    </row>
    <row r="8" spans="2:9" s="1" customFormat="1" ht="16.5" x14ac:dyDescent="0.25">
      <c r="B8" s="2"/>
      <c r="C8" s="2"/>
      <c r="D8" s="2"/>
      <c r="E8" s="2"/>
      <c r="F8" s="2"/>
      <c r="G8" s="7"/>
      <c r="H8" s="7"/>
    </row>
    <row r="9" spans="2:9" s="1" customFormat="1" ht="16.5" x14ac:dyDescent="0.25">
      <c r="C9" s="3"/>
      <c r="D9" s="3"/>
      <c r="E9" s="3"/>
      <c r="F9" s="3"/>
      <c r="G9" s="8"/>
      <c r="H9" s="8"/>
      <c r="I9" s="4" t="s">
        <v>143</v>
      </c>
    </row>
    <row r="10" spans="2:9" s="27" customFormat="1" ht="33" x14ac:dyDescent="0.25">
      <c r="B10" s="9" t="s">
        <v>74</v>
      </c>
      <c r="C10" s="30" t="s">
        <v>75</v>
      </c>
      <c r="D10" s="31"/>
      <c r="E10" s="32"/>
      <c r="F10" s="11" t="s">
        <v>76</v>
      </c>
      <c r="G10" s="12" t="s">
        <v>61</v>
      </c>
      <c r="H10" s="12" t="s">
        <v>4</v>
      </c>
      <c r="I10" s="12" t="s">
        <v>3</v>
      </c>
    </row>
    <row r="11" spans="2:9" s="27" customFormat="1" ht="16.5" x14ac:dyDescent="0.25">
      <c r="B11" s="9">
        <v>1</v>
      </c>
      <c r="C11" s="13"/>
      <c r="D11" s="14">
        <v>2</v>
      </c>
      <c r="E11" s="15"/>
      <c r="F11" s="9">
        <v>3</v>
      </c>
      <c r="G11" s="9">
        <v>5</v>
      </c>
      <c r="H11" s="9">
        <v>6</v>
      </c>
      <c r="I11" s="9">
        <v>8</v>
      </c>
    </row>
    <row r="12" spans="2:9" s="27" customFormat="1" ht="33" x14ac:dyDescent="0.25">
      <c r="B12" s="16" t="s">
        <v>77</v>
      </c>
      <c r="C12" s="10">
        <v>1</v>
      </c>
      <c r="D12" s="17">
        <v>0</v>
      </c>
      <c r="E12" s="18">
        <v>0</v>
      </c>
      <c r="F12" s="11"/>
      <c r="G12" s="19">
        <f>G13+G57+G61+G72+G77</f>
        <v>1322626836.1800001</v>
      </c>
      <c r="H12" s="19">
        <f>H13+H57+H61+H72+H77</f>
        <v>200411582.43000001</v>
      </c>
      <c r="I12" s="19">
        <f>ROUND(H12/G12*100,2)</f>
        <v>15.15</v>
      </c>
    </row>
    <row r="13" spans="2:9" s="27" customFormat="1" ht="49.5" x14ac:dyDescent="0.25">
      <c r="B13" s="16" t="s">
        <v>78</v>
      </c>
      <c r="C13" s="10">
        <v>1</v>
      </c>
      <c r="D13" s="17">
        <v>1</v>
      </c>
      <c r="E13" s="18">
        <v>0</v>
      </c>
      <c r="F13" s="11"/>
      <c r="G13" s="19">
        <f>G14+G18+G24+G27+G30+G33+G36+G39+G42+G49+G53+G21</f>
        <v>1197154036.1800001</v>
      </c>
      <c r="H13" s="19">
        <f>H14+H18+H24+H27+H30+H33+H36+H39+H42+H49+H53+H21</f>
        <v>178243104.43000001</v>
      </c>
      <c r="I13" s="19">
        <f t="shared" ref="I13:I73" si="0">ROUND(H13/G13*100,2)</f>
        <v>14.89</v>
      </c>
    </row>
    <row r="14" spans="2:9" s="27" customFormat="1" ht="66" x14ac:dyDescent="0.25">
      <c r="B14" s="16" t="s">
        <v>79</v>
      </c>
      <c r="C14" s="10">
        <v>1</v>
      </c>
      <c r="D14" s="17">
        <v>1</v>
      </c>
      <c r="E14" s="18">
        <v>59</v>
      </c>
      <c r="F14" s="11"/>
      <c r="G14" s="19">
        <f>G15</f>
        <v>147978000</v>
      </c>
      <c r="H14" s="19">
        <f>H15</f>
        <v>33216702.700000003</v>
      </c>
      <c r="I14" s="19">
        <f t="shared" si="0"/>
        <v>22.45</v>
      </c>
    </row>
    <row r="15" spans="2:9" s="27" customFormat="1" ht="33" x14ac:dyDescent="0.25">
      <c r="B15" s="20" t="s">
        <v>80</v>
      </c>
      <c r="C15" s="10">
        <v>1</v>
      </c>
      <c r="D15" s="17">
        <v>1</v>
      </c>
      <c r="E15" s="18">
        <v>59</v>
      </c>
      <c r="F15" s="11">
        <v>600</v>
      </c>
      <c r="G15" s="19">
        <f>G16+G17</f>
        <v>147978000</v>
      </c>
      <c r="H15" s="19">
        <f>H16+H17</f>
        <v>33216702.700000003</v>
      </c>
      <c r="I15" s="19">
        <f t="shared" si="0"/>
        <v>22.45</v>
      </c>
    </row>
    <row r="16" spans="2:9" s="27" customFormat="1" ht="16.5" x14ac:dyDescent="0.25">
      <c r="B16" s="20" t="s">
        <v>81</v>
      </c>
      <c r="C16" s="10">
        <v>1</v>
      </c>
      <c r="D16" s="17">
        <v>1</v>
      </c>
      <c r="E16" s="18">
        <v>59</v>
      </c>
      <c r="F16" s="11">
        <v>610</v>
      </c>
      <c r="G16" s="19">
        <v>42631700</v>
      </c>
      <c r="H16" s="19">
        <v>11411977.58</v>
      </c>
      <c r="I16" s="19">
        <f t="shared" si="0"/>
        <v>26.77</v>
      </c>
    </row>
    <row r="17" spans="2:9" s="27" customFormat="1" ht="16.5" x14ac:dyDescent="0.25">
      <c r="B17" s="20" t="s">
        <v>82</v>
      </c>
      <c r="C17" s="10">
        <v>1</v>
      </c>
      <c r="D17" s="17">
        <v>1</v>
      </c>
      <c r="E17" s="18">
        <v>59</v>
      </c>
      <c r="F17" s="11">
        <v>620</v>
      </c>
      <c r="G17" s="19">
        <v>105346300</v>
      </c>
      <c r="H17" s="19">
        <v>21804725.120000001</v>
      </c>
      <c r="I17" s="19">
        <f t="shared" si="0"/>
        <v>20.7</v>
      </c>
    </row>
    <row r="18" spans="2:9" s="27" customFormat="1" ht="82.5" x14ac:dyDescent="0.25">
      <c r="B18" s="16" t="s">
        <v>84</v>
      </c>
      <c r="C18" s="10">
        <v>1</v>
      </c>
      <c r="D18" s="17">
        <v>1</v>
      </c>
      <c r="E18" s="18">
        <v>2102</v>
      </c>
      <c r="F18" s="11"/>
      <c r="G18" s="19">
        <f>G19</f>
        <v>9560000</v>
      </c>
      <c r="H18" s="19">
        <f>H19</f>
        <v>0</v>
      </c>
      <c r="I18" s="19">
        <f t="shared" si="0"/>
        <v>0</v>
      </c>
    </row>
    <row r="19" spans="2:9" s="27" customFormat="1" ht="16.5" x14ac:dyDescent="0.25">
      <c r="B19" s="20" t="s">
        <v>85</v>
      </c>
      <c r="C19" s="10">
        <v>1</v>
      </c>
      <c r="D19" s="17">
        <v>1</v>
      </c>
      <c r="E19" s="18">
        <v>2102</v>
      </c>
      <c r="F19" s="11">
        <v>200</v>
      </c>
      <c r="G19" s="19">
        <f>G20</f>
        <v>9560000</v>
      </c>
      <c r="H19" s="19">
        <f>H20</f>
        <v>0</v>
      </c>
      <c r="I19" s="19">
        <f t="shared" si="0"/>
        <v>0</v>
      </c>
    </row>
    <row r="20" spans="2:9" s="27" customFormat="1" ht="16.5" x14ac:dyDescent="0.25">
      <c r="B20" s="20" t="s">
        <v>86</v>
      </c>
      <c r="C20" s="10">
        <v>1</v>
      </c>
      <c r="D20" s="17">
        <v>1</v>
      </c>
      <c r="E20" s="18">
        <v>2102</v>
      </c>
      <c r="F20" s="11">
        <v>240</v>
      </c>
      <c r="G20" s="19">
        <v>9560000</v>
      </c>
      <c r="H20" s="19">
        <v>0</v>
      </c>
      <c r="I20" s="19">
        <f t="shared" si="0"/>
        <v>0</v>
      </c>
    </row>
    <row r="21" spans="2:9" s="27" customFormat="1" ht="66" x14ac:dyDescent="0.25">
      <c r="B21" s="20" t="s">
        <v>35</v>
      </c>
      <c r="C21" s="10">
        <v>1</v>
      </c>
      <c r="D21" s="17">
        <v>1</v>
      </c>
      <c r="E21" s="18">
        <v>5404</v>
      </c>
      <c r="F21" s="11"/>
      <c r="G21" s="19">
        <f>G22</f>
        <v>2963736.18</v>
      </c>
      <c r="H21" s="19"/>
      <c r="I21" s="19">
        <f t="shared" si="0"/>
        <v>0</v>
      </c>
    </row>
    <row r="22" spans="2:9" s="27" customFormat="1" ht="16.5" x14ac:dyDescent="0.25">
      <c r="B22" s="20" t="s">
        <v>85</v>
      </c>
      <c r="C22" s="10">
        <v>1</v>
      </c>
      <c r="D22" s="17">
        <v>1</v>
      </c>
      <c r="E22" s="18">
        <v>5404</v>
      </c>
      <c r="F22" s="11">
        <v>200</v>
      </c>
      <c r="G22" s="19">
        <f>G23</f>
        <v>2963736.18</v>
      </c>
      <c r="H22" s="19"/>
      <c r="I22" s="19">
        <f t="shared" si="0"/>
        <v>0</v>
      </c>
    </row>
    <row r="23" spans="2:9" s="27" customFormat="1" ht="16.5" x14ac:dyDescent="0.25">
      <c r="B23" s="20" t="s">
        <v>86</v>
      </c>
      <c r="C23" s="10">
        <v>1</v>
      </c>
      <c r="D23" s="17">
        <v>1</v>
      </c>
      <c r="E23" s="18">
        <v>5404</v>
      </c>
      <c r="F23" s="11">
        <v>240</v>
      </c>
      <c r="G23" s="19">
        <v>2963736.18</v>
      </c>
      <c r="H23" s="19">
        <v>0</v>
      </c>
      <c r="I23" s="19">
        <f t="shared" si="0"/>
        <v>0</v>
      </c>
    </row>
    <row r="24" spans="2:9" s="27" customFormat="1" ht="82.5" x14ac:dyDescent="0.25">
      <c r="B24" s="20" t="s">
        <v>122</v>
      </c>
      <c r="C24" s="10">
        <v>1</v>
      </c>
      <c r="D24" s="17">
        <v>1</v>
      </c>
      <c r="E24" s="18">
        <v>5431</v>
      </c>
      <c r="F24" s="9"/>
      <c r="G24" s="19">
        <f>G25</f>
        <v>5940000</v>
      </c>
      <c r="H24" s="19">
        <f>H25</f>
        <v>0</v>
      </c>
      <c r="I24" s="19">
        <f t="shared" si="0"/>
        <v>0</v>
      </c>
    </row>
    <row r="25" spans="2:9" s="27" customFormat="1" ht="16.5" x14ac:dyDescent="0.25">
      <c r="B25" s="20" t="s">
        <v>85</v>
      </c>
      <c r="C25" s="10">
        <v>1</v>
      </c>
      <c r="D25" s="17">
        <v>1</v>
      </c>
      <c r="E25" s="18">
        <v>5431</v>
      </c>
      <c r="F25" s="11">
        <v>200</v>
      </c>
      <c r="G25" s="19">
        <f>G26</f>
        <v>5940000</v>
      </c>
      <c r="H25" s="19">
        <f>H26</f>
        <v>0</v>
      </c>
      <c r="I25" s="19">
        <f t="shared" si="0"/>
        <v>0</v>
      </c>
    </row>
    <row r="26" spans="2:9" s="27" customFormat="1" ht="16.5" x14ac:dyDescent="0.25">
      <c r="B26" s="20" t="s">
        <v>86</v>
      </c>
      <c r="C26" s="10">
        <v>1</v>
      </c>
      <c r="D26" s="17">
        <v>1</v>
      </c>
      <c r="E26" s="18">
        <v>5431</v>
      </c>
      <c r="F26" s="11">
        <v>240</v>
      </c>
      <c r="G26" s="19">
        <v>5940000</v>
      </c>
      <c r="H26" s="19"/>
      <c r="I26" s="19">
        <f t="shared" si="0"/>
        <v>0</v>
      </c>
    </row>
    <row r="27" spans="2:9" s="27" customFormat="1" ht="115.5" x14ac:dyDescent="0.25">
      <c r="B27" s="16" t="s">
        <v>10</v>
      </c>
      <c r="C27" s="10">
        <v>1</v>
      </c>
      <c r="D27" s="17">
        <v>1</v>
      </c>
      <c r="E27" s="18">
        <v>5471</v>
      </c>
      <c r="F27" s="11"/>
      <c r="G27" s="19">
        <f>G28</f>
        <v>1956300</v>
      </c>
      <c r="H27" s="19">
        <f>H28</f>
        <v>404000</v>
      </c>
      <c r="I27" s="19">
        <f t="shared" si="0"/>
        <v>20.65</v>
      </c>
    </row>
    <row r="28" spans="2:9" s="27" customFormat="1" ht="33" x14ac:dyDescent="0.25">
      <c r="B28" s="20" t="s">
        <v>80</v>
      </c>
      <c r="C28" s="10">
        <v>1</v>
      </c>
      <c r="D28" s="17">
        <v>1</v>
      </c>
      <c r="E28" s="18">
        <v>5471</v>
      </c>
      <c r="F28" s="11">
        <v>600</v>
      </c>
      <c r="G28" s="19">
        <f>G29</f>
        <v>1956300</v>
      </c>
      <c r="H28" s="19">
        <f>H29</f>
        <v>404000</v>
      </c>
      <c r="I28" s="19">
        <f t="shared" si="0"/>
        <v>20.65</v>
      </c>
    </row>
    <row r="29" spans="2:9" s="27" customFormat="1" ht="16.5" x14ac:dyDescent="0.25">
      <c r="B29" s="20" t="s">
        <v>82</v>
      </c>
      <c r="C29" s="10">
        <v>1</v>
      </c>
      <c r="D29" s="17">
        <v>1</v>
      </c>
      <c r="E29" s="18">
        <v>5471</v>
      </c>
      <c r="F29" s="11">
        <v>620</v>
      </c>
      <c r="G29" s="19">
        <v>1956300</v>
      </c>
      <c r="H29" s="19">
        <v>404000</v>
      </c>
      <c r="I29" s="19">
        <f t="shared" si="0"/>
        <v>20.65</v>
      </c>
    </row>
    <row r="30" spans="2:9" s="27" customFormat="1" ht="66" x14ac:dyDescent="0.25">
      <c r="B30" s="16" t="s">
        <v>219</v>
      </c>
      <c r="C30" s="10">
        <v>1</v>
      </c>
      <c r="D30" s="17">
        <v>1</v>
      </c>
      <c r="E30" s="18">
        <v>5502</v>
      </c>
      <c r="F30" s="11"/>
      <c r="G30" s="19">
        <f>G31</f>
        <v>558913000</v>
      </c>
      <c r="H30" s="19">
        <f>H31</f>
        <v>78913172.159999996</v>
      </c>
      <c r="I30" s="19">
        <f t="shared" si="0"/>
        <v>14.12</v>
      </c>
    </row>
    <row r="31" spans="2:9" s="27" customFormat="1" ht="33" x14ac:dyDescent="0.25">
      <c r="B31" s="20" t="s">
        <v>80</v>
      </c>
      <c r="C31" s="10">
        <v>1</v>
      </c>
      <c r="D31" s="17">
        <v>1</v>
      </c>
      <c r="E31" s="18">
        <v>5502</v>
      </c>
      <c r="F31" s="11">
        <v>600</v>
      </c>
      <c r="G31" s="19">
        <f>G32</f>
        <v>558913000</v>
      </c>
      <c r="H31" s="19">
        <f>H32</f>
        <v>78913172.159999996</v>
      </c>
      <c r="I31" s="19">
        <f t="shared" si="0"/>
        <v>14.12</v>
      </c>
    </row>
    <row r="32" spans="2:9" s="27" customFormat="1" ht="16.5" x14ac:dyDescent="0.25">
      <c r="B32" s="20" t="s">
        <v>81</v>
      </c>
      <c r="C32" s="10">
        <v>1</v>
      </c>
      <c r="D32" s="17">
        <v>1</v>
      </c>
      <c r="E32" s="18">
        <v>5502</v>
      </c>
      <c r="F32" s="11">
        <v>610</v>
      </c>
      <c r="G32" s="19">
        <v>558913000</v>
      </c>
      <c r="H32" s="19">
        <v>78913172.159999996</v>
      </c>
      <c r="I32" s="19">
        <f t="shared" si="0"/>
        <v>14.12</v>
      </c>
    </row>
    <row r="33" spans="2:9" s="27" customFormat="1" ht="82.5" x14ac:dyDescent="0.25">
      <c r="B33" s="16" t="s">
        <v>220</v>
      </c>
      <c r="C33" s="10">
        <v>1</v>
      </c>
      <c r="D33" s="17">
        <v>1</v>
      </c>
      <c r="E33" s="18">
        <v>5503</v>
      </c>
      <c r="F33" s="11"/>
      <c r="G33" s="19">
        <f>G34</f>
        <v>388872000</v>
      </c>
      <c r="H33" s="19">
        <f>H34</f>
        <v>52685075.020000003</v>
      </c>
      <c r="I33" s="19">
        <f t="shared" si="0"/>
        <v>13.55</v>
      </c>
    </row>
    <row r="34" spans="2:9" s="27" customFormat="1" ht="33" x14ac:dyDescent="0.25">
      <c r="B34" s="20" t="s">
        <v>80</v>
      </c>
      <c r="C34" s="10">
        <v>1</v>
      </c>
      <c r="D34" s="17">
        <v>1</v>
      </c>
      <c r="E34" s="18">
        <v>5503</v>
      </c>
      <c r="F34" s="11">
        <v>600</v>
      </c>
      <c r="G34" s="19">
        <f>G35</f>
        <v>388872000</v>
      </c>
      <c r="H34" s="19">
        <f>H35</f>
        <v>52685075.020000003</v>
      </c>
      <c r="I34" s="19">
        <f t="shared" si="0"/>
        <v>13.55</v>
      </c>
    </row>
    <row r="35" spans="2:9" s="27" customFormat="1" ht="16.5" x14ac:dyDescent="0.25">
      <c r="B35" s="20" t="s">
        <v>82</v>
      </c>
      <c r="C35" s="10">
        <v>1</v>
      </c>
      <c r="D35" s="17">
        <v>1</v>
      </c>
      <c r="E35" s="18">
        <v>5503</v>
      </c>
      <c r="F35" s="11">
        <v>620</v>
      </c>
      <c r="G35" s="19">
        <v>388872000</v>
      </c>
      <c r="H35" s="19">
        <v>52685075.020000003</v>
      </c>
      <c r="I35" s="19">
        <f t="shared" si="0"/>
        <v>13.55</v>
      </c>
    </row>
    <row r="36" spans="2:9" s="27" customFormat="1" ht="99" x14ac:dyDescent="0.25">
      <c r="B36" s="16" t="s">
        <v>221</v>
      </c>
      <c r="C36" s="10">
        <v>1</v>
      </c>
      <c r="D36" s="17">
        <v>1</v>
      </c>
      <c r="E36" s="18">
        <v>5504</v>
      </c>
      <c r="F36" s="11"/>
      <c r="G36" s="19">
        <f>G37</f>
        <v>49088000</v>
      </c>
      <c r="H36" s="19">
        <f>H37</f>
        <v>9224116</v>
      </c>
      <c r="I36" s="19">
        <f t="shared" si="0"/>
        <v>18.79</v>
      </c>
    </row>
    <row r="37" spans="2:9" s="27" customFormat="1" ht="33" x14ac:dyDescent="0.25">
      <c r="B37" s="20" t="s">
        <v>80</v>
      </c>
      <c r="C37" s="10">
        <v>1</v>
      </c>
      <c r="D37" s="17">
        <v>1</v>
      </c>
      <c r="E37" s="18">
        <v>5504</v>
      </c>
      <c r="F37" s="11">
        <v>600</v>
      </c>
      <c r="G37" s="19">
        <f>G38</f>
        <v>49088000</v>
      </c>
      <c r="H37" s="19">
        <f>H38</f>
        <v>9224116</v>
      </c>
      <c r="I37" s="19">
        <f t="shared" si="0"/>
        <v>18.79</v>
      </c>
    </row>
    <row r="38" spans="2:9" s="27" customFormat="1" ht="16.5" x14ac:dyDescent="0.25">
      <c r="B38" s="20" t="s">
        <v>81</v>
      </c>
      <c r="C38" s="10">
        <v>1</v>
      </c>
      <c r="D38" s="17">
        <v>1</v>
      </c>
      <c r="E38" s="18">
        <v>5504</v>
      </c>
      <c r="F38" s="11">
        <v>610</v>
      </c>
      <c r="G38" s="19">
        <v>49088000</v>
      </c>
      <c r="H38" s="19">
        <v>9224116</v>
      </c>
      <c r="I38" s="19">
        <f t="shared" si="0"/>
        <v>18.79</v>
      </c>
    </row>
    <row r="39" spans="2:9" s="27" customFormat="1" ht="82.5" x14ac:dyDescent="0.25">
      <c r="B39" s="16" t="s">
        <v>222</v>
      </c>
      <c r="C39" s="10">
        <v>1</v>
      </c>
      <c r="D39" s="17">
        <v>1</v>
      </c>
      <c r="E39" s="18">
        <v>5506</v>
      </c>
      <c r="F39" s="11"/>
      <c r="G39" s="19">
        <f>G40</f>
        <v>502000</v>
      </c>
      <c r="H39" s="19">
        <f>H40</f>
        <v>83664</v>
      </c>
      <c r="I39" s="19">
        <f t="shared" si="0"/>
        <v>16.670000000000002</v>
      </c>
    </row>
    <row r="40" spans="2:9" s="27" customFormat="1" ht="33" x14ac:dyDescent="0.25">
      <c r="B40" s="20" t="s">
        <v>80</v>
      </c>
      <c r="C40" s="10">
        <v>1</v>
      </c>
      <c r="D40" s="17">
        <v>1</v>
      </c>
      <c r="E40" s="18">
        <v>5506</v>
      </c>
      <c r="F40" s="11">
        <v>600</v>
      </c>
      <c r="G40" s="19">
        <f>G41</f>
        <v>502000</v>
      </c>
      <c r="H40" s="19">
        <f>H41</f>
        <v>83664</v>
      </c>
      <c r="I40" s="19">
        <f t="shared" si="0"/>
        <v>16.670000000000002</v>
      </c>
    </row>
    <row r="41" spans="2:9" s="27" customFormat="1" ht="16.5" x14ac:dyDescent="0.25">
      <c r="B41" s="20" t="s">
        <v>81</v>
      </c>
      <c r="C41" s="10">
        <v>1</v>
      </c>
      <c r="D41" s="17">
        <v>1</v>
      </c>
      <c r="E41" s="18">
        <v>5506</v>
      </c>
      <c r="F41" s="11">
        <v>610</v>
      </c>
      <c r="G41" s="19">
        <v>502000</v>
      </c>
      <c r="H41" s="19">
        <v>83664</v>
      </c>
      <c r="I41" s="19">
        <f t="shared" si="0"/>
        <v>16.670000000000002</v>
      </c>
    </row>
    <row r="42" spans="2:9" s="27" customFormat="1" ht="99" x14ac:dyDescent="0.25">
      <c r="B42" s="16" t="s">
        <v>223</v>
      </c>
      <c r="C42" s="10">
        <v>1</v>
      </c>
      <c r="D42" s="17">
        <v>1</v>
      </c>
      <c r="E42" s="18">
        <v>5507</v>
      </c>
      <c r="F42" s="11"/>
      <c r="G42" s="19">
        <f>G43+G45+G47</f>
        <v>28467000</v>
      </c>
      <c r="H42" s="19">
        <f>H43+H45+H47</f>
        <v>3716374.5500000003</v>
      </c>
      <c r="I42" s="19">
        <f t="shared" si="0"/>
        <v>13.06</v>
      </c>
    </row>
    <row r="43" spans="2:9" s="27" customFormat="1" ht="49.5" x14ac:dyDescent="0.25">
      <c r="B43" s="20" t="s">
        <v>68</v>
      </c>
      <c r="C43" s="10">
        <v>1</v>
      </c>
      <c r="D43" s="17">
        <v>1</v>
      </c>
      <c r="E43" s="18">
        <v>5507</v>
      </c>
      <c r="F43" s="11">
        <v>100</v>
      </c>
      <c r="G43" s="19">
        <f>G44</f>
        <v>757000</v>
      </c>
      <c r="H43" s="19">
        <f>H44</f>
        <v>153098.87</v>
      </c>
      <c r="I43" s="19">
        <f t="shared" si="0"/>
        <v>20.22</v>
      </c>
    </row>
    <row r="44" spans="2:9" s="27" customFormat="1" ht="16.5" x14ac:dyDescent="0.25">
      <c r="B44" s="20" t="s">
        <v>69</v>
      </c>
      <c r="C44" s="10">
        <v>1</v>
      </c>
      <c r="D44" s="17">
        <v>1</v>
      </c>
      <c r="E44" s="18">
        <v>5507</v>
      </c>
      <c r="F44" s="11">
        <v>110</v>
      </c>
      <c r="G44" s="19">
        <v>757000</v>
      </c>
      <c r="H44" s="19">
        <v>153098.87</v>
      </c>
      <c r="I44" s="19">
        <f t="shared" si="0"/>
        <v>20.22</v>
      </c>
    </row>
    <row r="45" spans="2:9" s="27" customFormat="1" ht="16.5" x14ac:dyDescent="0.25">
      <c r="B45" s="20" t="s">
        <v>85</v>
      </c>
      <c r="C45" s="10">
        <v>1</v>
      </c>
      <c r="D45" s="17">
        <v>1</v>
      </c>
      <c r="E45" s="18">
        <v>5507</v>
      </c>
      <c r="F45" s="11">
        <v>200</v>
      </c>
      <c r="G45" s="19">
        <f>G46</f>
        <v>340000</v>
      </c>
      <c r="H45" s="19">
        <f>H46</f>
        <v>99680</v>
      </c>
      <c r="I45" s="19">
        <f t="shared" si="0"/>
        <v>29.32</v>
      </c>
    </row>
    <row r="46" spans="2:9" s="27" customFormat="1" ht="16.5" x14ac:dyDescent="0.25">
      <c r="B46" s="20" t="s">
        <v>86</v>
      </c>
      <c r="C46" s="10">
        <v>1</v>
      </c>
      <c r="D46" s="17">
        <v>1</v>
      </c>
      <c r="E46" s="18">
        <v>5507</v>
      </c>
      <c r="F46" s="11">
        <v>240</v>
      </c>
      <c r="G46" s="19">
        <v>340000</v>
      </c>
      <c r="H46" s="19">
        <v>99680</v>
      </c>
      <c r="I46" s="19">
        <f t="shared" si="0"/>
        <v>29.32</v>
      </c>
    </row>
    <row r="47" spans="2:9" s="27" customFormat="1" ht="33" x14ac:dyDescent="0.25">
      <c r="B47" s="20" t="s">
        <v>80</v>
      </c>
      <c r="C47" s="10">
        <v>1</v>
      </c>
      <c r="D47" s="17">
        <v>1</v>
      </c>
      <c r="E47" s="18">
        <v>5507</v>
      </c>
      <c r="F47" s="11">
        <v>600</v>
      </c>
      <c r="G47" s="19">
        <f>G48</f>
        <v>27370000</v>
      </c>
      <c r="H47" s="19">
        <f>H48</f>
        <v>3463595.68</v>
      </c>
      <c r="I47" s="19">
        <f t="shared" si="0"/>
        <v>12.65</v>
      </c>
    </row>
    <row r="48" spans="2:9" s="27" customFormat="1" ht="16.5" x14ac:dyDescent="0.25">
      <c r="B48" s="20" t="s">
        <v>82</v>
      </c>
      <c r="C48" s="10">
        <v>1</v>
      </c>
      <c r="D48" s="17">
        <v>1</v>
      </c>
      <c r="E48" s="18">
        <v>5507</v>
      </c>
      <c r="F48" s="11">
        <v>620</v>
      </c>
      <c r="G48" s="19">
        <v>27370000</v>
      </c>
      <c r="H48" s="19">
        <v>3463595.68</v>
      </c>
      <c r="I48" s="19">
        <f t="shared" si="0"/>
        <v>12.65</v>
      </c>
    </row>
    <row r="49" spans="2:9" s="27" customFormat="1" ht="66" x14ac:dyDescent="0.25">
      <c r="B49" s="16" t="s">
        <v>224</v>
      </c>
      <c r="C49" s="10">
        <v>1</v>
      </c>
      <c r="D49" s="17">
        <v>1</v>
      </c>
      <c r="E49" s="18">
        <v>5608</v>
      </c>
      <c r="F49" s="11"/>
      <c r="G49" s="19">
        <f>G50</f>
        <v>286000</v>
      </c>
      <c r="H49" s="19">
        <f>H50</f>
        <v>0</v>
      </c>
      <c r="I49" s="19">
        <f t="shared" si="0"/>
        <v>0</v>
      </c>
    </row>
    <row r="50" spans="2:9" s="27" customFormat="1" ht="33" x14ac:dyDescent="0.25">
      <c r="B50" s="20" t="s">
        <v>80</v>
      </c>
      <c r="C50" s="10">
        <v>1</v>
      </c>
      <c r="D50" s="17">
        <v>1</v>
      </c>
      <c r="E50" s="18">
        <v>5608</v>
      </c>
      <c r="F50" s="11">
        <v>600</v>
      </c>
      <c r="G50" s="19">
        <f>G51+G52</f>
        <v>286000</v>
      </c>
      <c r="H50" s="19">
        <f>H51+H52</f>
        <v>0</v>
      </c>
      <c r="I50" s="19">
        <f t="shared" si="0"/>
        <v>0</v>
      </c>
    </row>
    <row r="51" spans="2:9" s="27" customFormat="1" ht="16.5" x14ac:dyDescent="0.25">
      <c r="B51" s="20" t="s">
        <v>81</v>
      </c>
      <c r="C51" s="10">
        <v>1</v>
      </c>
      <c r="D51" s="17">
        <v>1</v>
      </c>
      <c r="E51" s="18">
        <v>5608</v>
      </c>
      <c r="F51" s="11">
        <v>610</v>
      </c>
      <c r="G51" s="19">
        <v>86000</v>
      </c>
      <c r="H51" s="19"/>
      <c r="I51" s="19">
        <f t="shared" si="0"/>
        <v>0</v>
      </c>
    </row>
    <row r="52" spans="2:9" s="27" customFormat="1" ht="16.5" x14ac:dyDescent="0.25">
      <c r="B52" s="20" t="s">
        <v>82</v>
      </c>
      <c r="C52" s="10">
        <v>1</v>
      </c>
      <c r="D52" s="17">
        <v>1</v>
      </c>
      <c r="E52" s="18">
        <v>5608</v>
      </c>
      <c r="F52" s="11">
        <v>620</v>
      </c>
      <c r="G52" s="19">
        <v>200000</v>
      </c>
      <c r="H52" s="19"/>
      <c r="I52" s="19">
        <f t="shared" si="0"/>
        <v>0</v>
      </c>
    </row>
    <row r="53" spans="2:9" s="27" customFormat="1" ht="49.5" x14ac:dyDescent="0.25">
      <c r="B53" s="20" t="s">
        <v>83</v>
      </c>
      <c r="C53" s="10">
        <v>1</v>
      </c>
      <c r="D53" s="17">
        <v>1</v>
      </c>
      <c r="E53" s="18">
        <v>9999</v>
      </c>
      <c r="F53" s="11"/>
      <c r="G53" s="19">
        <f>G54</f>
        <v>2628000</v>
      </c>
      <c r="H53" s="19">
        <f>H54</f>
        <v>0</v>
      </c>
      <c r="I53" s="19">
        <f t="shared" si="0"/>
        <v>0</v>
      </c>
    </row>
    <row r="54" spans="2:9" s="27" customFormat="1" ht="33" x14ac:dyDescent="0.25">
      <c r="B54" s="20" t="s">
        <v>80</v>
      </c>
      <c r="C54" s="10">
        <v>1</v>
      </c>
      <c r="D54" s="17">
        <v>1</v>
      </c>
      <c r="E54" s="18">
        <v>9999</v>
      </c>
      <c r="F54" s="11">
        <v>600</v>
      </c>
      <c r="G54" s="19">
        <f>G55+G56</f>
        <v>2628000</v>
      </c>
      <c r="H54" s="19">
        <f>H55+H56</f>
        <v>0</v>
      </c>
      <c r="I54" s="19">
        <f t="shared" si="0"/>
        <v>0</v>
      </c>
    </row>
    <row r="55" spans="2:9" s="27" customFormat="1" ht="16.5" x14ac:dyDescent="0.25">
      <c r="B55" s="20" t="s">
        <v>81</v>
      </c>
      <c r="C55" s="10">
        <v>1</v>
      </c>
      <c r="D55" s="17">
        <v>1</v>
      </c>
      <c r="E55" s="18">
        <v>9999</v>
      </c>
      <c r="F55" s="11">
        <v>610</v>
      </c>
      <c r="G55" s="19">
        <v>170000</v>
      </c>
      <c r="H55" s="19"/>
      <c r="I55" s="19">
        <f t="shared" si="0"/>
        <v>0</v>
      </c>
    </row>
    <row r="56" spans="2:9" s="27" customFormat="1" ht="16.5" x14ac:dyDescent="0.25">
      <c r="B56" s="20" t="s">
        <v>82</v>
      </c>
      <c r="C56" s="10">
        <v>1</v>
      </c>
      <c r="D56" s="17">
        <v>1</v>
      </c>
      <c r="E56" s="18">
        <v>9999</v>
      </c>
      <c r="F56" s="11">
        <v>620</v>
      </c>
      <c r="G56" s="19">
        <v>2458000</v>
      </c>
      <c r="H56" s="19"/>
      <c r="I56" s="19">
        <f t="shared" si="0"/>
        <v>0</v>
      </c>
    </row>
    <row r="57" spans="2:9" s="27" customFormat="1" ht="49.5" x14ac:dyDescent="0.25">
      <c r="B57" s="20" t="s">
        <v>136</v>
      </c>
      <c r="C57" s="10">
        <v>1</v>
      </c>
      <c r="D57" s="17">
        <v>2</v>
      </c>
      <c r="E57" s="18">
        <v>0</v>
      </c>
      <c r="F57" s="9"/>
      <c r="G57" s="19">
        <f t="shared" ref="G57:H59" si="1">G58</f>
        <v>230000</v>
      </c>
      <c r="H57" s="19">
        <f t="shared" si="1"/>
        <v>0</v>
      </c>
      <c r="I57" s="19">
        <f t="shared" si="0"/>
        <v>0</v>
      </c>
    </row>
    <row r="58" spans="2:9" s="27" customFormat="1" ht="66" x14ac:dyDescent="0.25">
      <c r="B58" s="20" t="s">
        <v>137</v>
      </c>
      <c r="C58" s="10">
        <v>1</v>
      </c>
      <c r="D58" s="17">
        <v>2</v>
      </c>
      <c r="E58" s="18">
        <v>9999</v>
      </c>
      <c r="F58" s="9"/>
      <c r="G58" s="19">
        <f t="shared" si="1"/>
        <v>230000</v>
      </c>
      <c r="H58" s="19">
        <f t="shared" si="1"/>
        <v>0</v>
      </c>
      <c r="I58" s="19">
        <f t="shared" si="0"/>
        <v>0</v>
      </c>
    </row>
    <row r="59" spans="2:9" s="27" customFormat="1" ht="16.5" x14ac:dyDescent="0.25">
      <c r="B59" s="20" t="s">
        <v>85</v>
      </c>
      <c r="C59" s="10">
        <v>1</v>
      </c>
      <c r="D59" s="17">
        <v>2</v>
      </c>
      <c r="E59" s="18">
        <v>9999</v>
      </c>
      <c r="F59" s="11">
        <v>200</v>
      </c>
      <c r="G59" s="19">
        <f t="shared" si="1"/>
        <v>230000</v>
      </c>
      <c r="H59" s="19">
        <f t="shared" si="1"/>
        <v>0</v>
      </c>
      <c r="I59" s="19">
        <f t="shared" si="0"/>
        <v>0</v>
      </c>
    </row>
    <row r="60" spans="2:9" s="27" customFormat="1" ht="16.5" x14ac:dyDescent="0.25">
      <c r="B60" s="20" t="s">
        <v>86</v>
      </c>
      <c r="C60" s="10">
        <v>1</v>
      </c>
      <c r="D60" s="17">
        <v>2</v>
      </c>
      <c r="E60" s="18">
        <v>9999</v>
      </c>
      <c r="F60" s="11">
        <v>240</v>
      </c>
      <c r="G60" s="19">
        <v>230000</v>
      </c>
      <c r="H60" s="19"/>
      <c r="I60" s="19">
        <f t="shared" si="0"/>
        <v>0</v>
      </c>
    </row>
    <row r="61" spans="2:9" s="27" customFormat="1" ht="33" x14ac:dyDescent="0.25">
      <c r="B61" s="20" t="s">
        <v>138</v>
      </c>
      <c r="C61" s="10">
        <v>1</v>
      </c>
      <c r="D61" s="17">
        <v>3</v>
      </c>
      <c r="E61" s="18">
        <v>0</v>
      </c>
      <c r="F61" s="9"/>
      <c r="G61" s="19">
        <f>G62+G69+G66</f>
        <v>81375600</v>
      </c>
      <c r="H61" s="19">
        <f>H62+H69+H66</f>
        <v>12979867.550000001</v>
      </c>
      <c r="I61" s="19">
        <f t="shared" si="0"/>
        <v>15.95</v>
      </c>
    </row>
    <row r="62" spans="2:9" s="27" customFormat="1" ht="49.5" x14ac:dyDescent="0.25">
      <c r="B62" s="16" t="s">
        <v>139</v>
      </c>
      <c r="C62" s="10">
        <v>1</v>
      </c>
      <c r="D62" s="17">
        <v>3</v>
      </c>
      <c r="E62" s="18">
        <v>59</v>
      </c>
      <c r="F62" s="11"/>
      <c r="G62" s="19">
        <f>G63</f>
        <v>79725300</v>
      </c>
      <c r="H62" s="19">
        <f>H63</f>
        <v>12974867.550000001</v>
      </c>
      <c r="I62" s="19">
        <f t="shared" si="0"/>
        <v>16.27</v>
      </c>
    </row>
    <row r="63" spans="2:9" s="27" customFormat="1" ht="33" x14ac:dyDescent="0.25">
      <c r="B63" s="20" t="s">
        <v>80</v>
      </c>
      <c r="C63" s="10">
        <v>1</v>
      </c>
      <c r="D63" s="17">
        <v>3</v>
      </c>
      <c r="E63" s="18">
        <v>59</v>
      </c>
      <c r="F63" s="11">
        <v>600</v>
      </c>
      <c r="G63" s="19">
        <f>G64+G65</f>
        <v>79725300</v>
      </c>
      <c r="H63" s="19">
        <f>H64+H65</f>
        <v>12974867.550000001</v>
      </c>
      <c r="I63" s="19">
        <f t="shared" si="0"/>
        <v>16.27</v>
      </c>
    </row>
    <row r="64" spans="2:9" s="27" customFormat="1" ht="16.5" x14ac:dyDescent="0.25">
      <c r="B64" s="20" t="s">
        <v>81</v>
      </c>
      <c r="C64" s="10">
        <v>1</v>
      </c>
      <c r="D64" s="17">
        <v>3</v>
      </c>
      <c r="E64" s="18">
        <v>59</v>
      </c>
      <c r="F64" s="11">
        <v>610</v>
      </c>
      <c r="G64" s="19">
        <v>31933500</v>
      </c>
      <c r="H64" s="19">
        <v>5192179.78</v>
      </c>
      <c r="I64" s="19">
        <f t="shared" si="0"/>
        <v>16.260000000000002</v>
      </c>
    </row>
    <row r="65" spans="2:9" s="27" customFormat="1" ht="16.5" x14ac:dyDescent="0.25">
      <c r="B65" s="20" t="s">
        <v>82</v>
      </c>
      <c r="C65" s="10">
        <v>1</v>
      </c>
      <c r="D65" s="17">
        <v>3</v>
      </c>
      <c r="E65" s="18">
        <v>59</v>
      </c>
      <c r="F65" s="11">
        <v>620</v>
      </c>
      <c r="G65" s="19">
        <v>47791800</v>
      </c>
      <c r="H65" s="19">
        <v>7782687.7699999996</v>
      </c>
      <c r="I65" s="19">
        <f t="shared" si="0"/>
        <v>16.28</v>
      </c>
    </row>
    <row r="66" spans="2:9" s="27" customFormat="1" ht="66" x14ac:dyDescent="0.25">
      <c r="B66" s="20" t="s">
        <v>36</v>
      </c>
      <c r="C66" s="10">
        <v>1</v>
      </c>
      <c r="D66" s="17">
        <v>3</v>
      </c>
      <c r="E66" s="18">
        <v>5608</v>
      </c>
      <c r="F66" s="11"/>
      <c r="G66" s="19">
        <f>G67</f>
        <v>350300</v>
      </c>
      <c r="H66" s="19"/>
      <c r="I66" s="19">
        <f t="shared" si="0"/>
        <v>0</v>
      </c>
    </row>
    <row r="67" spans="2:9" s="27" customFormat="1" ht="33" x14ac:dyDescent="0.25">
      <c r="B67" s="20" t="s">
        <v>80</v>
      </c>
      <c r="C67" s="10">
        <v>1</v>
      </c>
      <c r="D67" s="17">
        <v>3</v>
      </c>
      <c r="E67" s="18">
        <v>5608</v>
      </c>
      <c r="F67" s="11">
        <v>600</v>
      </c>
      <c r="G67" s="19">
        <f>G68</f>
        <v>350300</v>
      </c>
      <c r="H67" s="19"/>
      <c r="I67" s="19">
        <f t="shared" si="0"/>
        <v>0</v>
      </c>
    </row>
    <row r="68" spans="2:9" s="27" customFormat="1" ht="16.5" x14ac:dyDescent="0.25">
      <c r="B68" s="20" t="s">
        <v>82</v>
      </c>
      <c r="C68" s="10">
        <v>1</v>
      </c>
      <c r="D68" s="17">
        <v>3</v>
      </c>
      <c r="E68" s="18">
        <v>5608</v>
      </c>
      <c r="F68" s="11">
        <v>620</v>
      </c>
      <c r="G68" s="19">
        <v>350300</v>
      </c>
      <c r="H68" s="19"/>
      <c r="I68" s="19">
        <f t="shared" si="0"/>
        <v>0</v>
      </c>
    </row>
    <row r="69" spans="2:9" s="27" customFormat="1" ht="49.5" x14ac:dyDescent="0.25">
      <c r="B69" s="16" t="s">
        <v>45</v>
      </c>
      <c r="C69" s="10">
        <v>1</v>
      </c>
      <c r="D69" s="17">
        <v>3</v>
      </c>
      <c r="E69" s="18">
        <v>9999</v>
      </c>
      <c r="F69" s="11"/>
      <c r="G69" s="19">
        <f>G70</f>
        <v>1300000</v>
      </c>
      <c r="H69" s="19">
        <f>H70</f>
        <v>5000</v>
      </c>
      <c r="I69" s="19">
        <f t="shared" si="0"/>
        <v>0.38</v>
      </c>
    </row>
    <row r="70" spans="2:9" s="27" customFormat="1" ht="33" x14ac:dyDescent="0.25">
      <c r="B70" s="20" t="s">
        <v>80</v>
      </c>
      <c r="C70" s="10">
        <v>1</v>
      </c>
      <c r="D70" s="17">
        <v>3</v>
      </c>
      <c r="E70" s="18">
        <v>9999</v>
      </c>
      <c r="F70" s="11">
        <v>600</v>
      </c>
      <c r="G70" s="19">
        <f>G71</f>
        <v>1300000</v>
      </c>
      <c r="H70" s="19">
        <f>H71</f>
        <v>5000</v>
      </c>
      <c r="I70" s="19">
        <f t="shared" si="0"/>
        <v>0.38</v>
      </c>
    </row>
    <row r="71" spans="2:9" s="27" customFormat="1" ht="16.5" x14ac:dyDescent="0.25">
      <c r="B71" s="20" t="s">
        <v>81</v>
      </c>
      <c r="C71" s="10">
        <v>1</v>
      </c>
      <c r="D71" s="17">
        <v>3</v>
      </c>
      <c r="E71" s="18">
        <v>9999</v>
      </c>
      <c r="F71" s="11">
        <v>610</v>
      </c>
      <c r="G71" s="19">
        <v>1300000</v>
      </c>
      <c r="H71" s="19">
        <v>5000</v>
      </c>
      <c r="I71" s="19">
        <f t="shared" si="0"/>
        <v>0.38</v>
      </c>
    </row>
    <row r="72" spans="2:9" s="27" customFormat="1" ht="49.5" x14ac:dyDescent="0.25">
      <c r="B72" s="16" t="s">
        <v>175</v>
      </c>
      <c r="C72" s="10">
        <v>1</v>
      </c>
      <c r="D72" s="17">
        <v>4</v>
      </c>
      <c r="E72" s="18">
        <v>0</v>
      </c>
      <c r="F72" s="11"/>
      <c r="G72" s="19">
        <f>G73</f>
        <v>540000</v>
      </c>
      <c r="H72" s="19">
        <f>H73</f>
        <v>0</v>
      </c>
      <c r="I72" s="19">
        <f t="shared" si="0"/>
        <v>0</v>
      </c>
    </row>
    <row r="73" spans="2:9" s="27" customFormat="1" ht="49.5" x14ac:dyDescent="0.25">
      <c r="B73" s="16" t="s">
        <v>176</v>
      </c>
      <c r="C73" s="10">
        <v>1</v>
      </c>
      <c r="D73" s="17">
        <v>4</v>
      </c>
      <c r="E73" s="18">
        <v>9999</v>
      </c>
      <c r="F73" s="11"/>
      <c r="G73" s="19">
        <f>G74</f>
        <v>540000</v>
      </c>
      <c r="H73" s="19">
        <f>H74</f>
        <v>0</v>
      </c>
      <c r="I73" s="19">
        <f t="shared" si="0"/>
        <v>0</v>
      </c>
    </row>
    <row r="74" spans="2:9" s="27" customFormat="1" ht="33" x14ac:dyDescent="0.25">
      <c r="B74" s="20" t="s">
        <v>80</v>
      </c>
      <c r="C74" s="10">
        <v>1</v>
      </c>
      <c r="D74" s="17">
        <v>4</v>
      </c>
      <c r="E74" s="18">
        <v>9999</v>
      </c>
      <c r="F74" s="11">
        <v>600</v>
      </c>
      <c r="G74" s="19">
        <f>G75+G76</f>
        <v>540000</v>
      </c>
      <c r="H74" s="19">
        <f>H75+H76</f>
        <v>0</v>
      </c>
      <c r="I74" s="19">
        <f t="shared" ref="I74:I137" si="2">ROUND(H74/G74*100,2)</f>
        <v>0</v>
      </c>
    </row>
    <row r="75" spans="2:9" s="27" customFormat="1" ht="16.5" x14ac:dyDescent="0.25">
      <c r="B75" s="20" t="s">
        <v>81</v>
      </c>
      <c r="C75" s="10">
        <v>1</v>
      </c>
      <c r="D75" s="17">
        <v>4</v>
      </c>
      <c r="E75" s="18">
        <v>9999</v>
      </c>
      <c r="F75" s="11">
        <v>610</v>
      </c>
      <c r="G75" s="19">
        <v>500000</v>
      </c>
      <c r="H75" s="19"/>
      <c r="I75" s="19">
        <f t="shared" si="2"/>
        <v>0</v>
      </c>
    </row>
    <row r="76" spans="2:9" s="27" customFormat="1" ht="16.5" x14ac:dyDescent="0.25">
      <c r="B76" s="20" t="s">
        <v>82</v>
      </c>
      <c r="C76" s="10">
        <v>1</v>
      </c>
      <c r="D76" s="17">
        <v>4</v>
      </c>
      <c r="E76" s="18">
        <v>9999</v>
      </c>
      <c r="F76" s="11">
        <v>620</v>
      </c>
      <c r="G76" s="19">
        <v>40000</v>
      </c>
      <c r="H76" s="19"/>
      <c r="I76" s="19">
        <f t="shared" si="2"/>
        <v>0</v>
      </c>
    </row>
    <row r="77" spans="2:9" s="27" customFormat="1" ht="49.5" x14ac:dyDescent="0.25">
      <c r="B77" s="16" t="s">
        <v>177</v>
      </c>
      <c r="C77" s="10">
        <v>1</v>
      </c>
      <c r="D77" s="17">
        <v>5</v>
      </c>
      <c r="E77" s="18">
        <v>0</v>
      </c>
      <c r="F77" s="11"/>
      <c r="G77" s="19">
        <f>G78</f>
        <v>43327200</v>
      </c>
      <c r="H77" s="19">
        <f>H78</f>
        <v>9188610.4499999993</v>
      </c>
      <c r="I77" s="19">
        <f t="shared" si="2"/>
        <v>21.21</v>
      </c>
    </row>
    <row r="78" spans="2:9" s="27" customFormat="1" ht="66" x14ac:dyDescent="0.25">
      <c r="B78" s="16" t="s">
        <v>178</v>
      </c>
      <c r="C78" s="10">
        <v>1</v>
      </c>
      <c r="D78" s="17">
        <v>5</v>
      </c>
      <c r="E78" s="18">
        <v>59</v>
      </c>
      <c r="F78" s="11"/>
      <c r="G78" s="19">
        <f>G79+G81+G83</f>
        <v>43327200</v>
      </c>
      <c r="H78" s="19">
        <f>H79+H81+H83</f>
        <v>9188610.4499999993</v>
      </c>
      <c r="I78" s="19">
        <f t="shared" si="2"/>
        <v>21.21</v>
      </c>
    </row>
    <row r="79" spans="2:9" s="27" customFormat="1" ht="49.5" x14ac:dyDescent="0.25">
      <c r="B79" s="20" t="s">
        <v>68</v>
      </c>
      <c r="C79" s="10">
        <v>1</v>
      </c>
      <c r="D79" s="17">
        <v>5</v>
      </c>
      <c r="E79" s="18">
        <v>59</v>
      </c>
      <c r="F79" s="11">
        <v>100</v>
      </c>
      <c r="G79" s="19">
        <f>G80</f>
        <v>40955400</v>
      </c>
      <c r="H79" s="19">
        <f>H80</f>
        <v>8769982.0299999993</v>
      </c>
      <c r="I79" s="19">
        <f t="shared" si="2"/>
        <v>21.41</v>
      </c>
    </row>
    <row r="80" spans="2:9" s="27" customFormat="1" ht="16.5" x14ac:dyDescent="0.25">
      <c r="B80" s="20" t="s">
        <v>69</v>
      </c>
      <c r="C80" s="10">
        <v>1</v>
      </c>
      <c r="D80" s="17">
        <v>5</v>
      </c>
      <c r="E80" s="18">
        <v>59</v>
      </c>
      <c r="F80" s="11">
        <v>110</v>
      </c>
      <c r="G80" s="19">
        <v>40955400</v>
      </c>
      <c r="H80" s="19">
        <v>8769982.0299999993</v>
      </c>
      <c r="I80" s="19">
        <f t="shared" si="2"/>
        <v>21.41</v>
      </c>
    </row>
    <row r="81" spans="2:9" s="27" customFormat="1" ht="16.5" x14ac:dyDescent="0.25">
      <c r="B81" s="20" t="s">
        <v>85</v>
      </c>
      <c r="C81" s="10">
        <v>1</v>
      </c>
      <c r="D81" s="17">
        <v>5</v>
      </c>
      <c r="E81" s="18">
        <v>59</v>
      </c>
      <c r="F81" s="11">
        <v>200</v>
      </c>
      <c r="G81" s="19">
        <f>G82</f>
        <v>2361000</v>
      </c>
      <c r="H81" s="19">
        <f>H82</f>
        <v>418628.42</v>
      </c>
      <c r="I81" s="19">
        <f t="shared" si="2"/>
        <v>17.73</v>
      </c>
    </row>
    <row r="82" spans="2:9" s="27" customFormat="1" ht="16.5" x14ac:dyDescent="0.25">
      <c r="B82" s="20" t="s">
        <v>86</v>
      </c>
      <c r="C82" s="10">
        <v>1</v>
      </c>
      <c r="D82" s="17">
        <v>5</v>
      </c>
      <c r="E82" s="18">
        <v>59</v>
      </c>
      <c r="F82" s="11">
        <v>240</v>
      </c>
      <c r="G82" s="19">
        <v>2361000</v>
      </c>
      <c r="H82" s="19">
        <v>418628.42</v>
      </c>
      <c r="I82" s="19">
        <f t="shared" si="2"/>
        <v>17.73</v>
      </c>
    </row>
    <row r="83" spans="2:9" s="27" customFormat="1" ht="16.5" x14ac:dyDescent="0.25">
      <c r="B83" s="20" t="s">
        <v>179</v>
      </c>
      <c r="C83" s="10">
        <v>1</v>
      </c>
      <c r="D83" s="17">
        <v>5</v>
      </c>
      <c r="E83" s="18">
        <v>59</v>
      </c>
      <c r="F83" s="11">
        <v>800</v>
      </c>
      <c r="G83" s="19">
        <f>G84</f>
        <v>10800</v>
      </c>
      <c r="H83" s="19">
        <f>H84</f>
        <v>0</v>
      </c>
      <c r="I83" s="19">
        <f t="shared" si="2"/>
        <v>0</v>
      </c>
    </row>
    <row r="84" spans="2:9" s="27" customFormat="1" ht="16.5" x14ac:dyDescent="0.25">
      <c r="B84" s="16" t="s">
        <v>180</v>
      </c>
      <c r="C84" s="10">
        <v>1</v>
      </c>
      <c r="D84" s="17">
        <v>5</v>
      </c>
      <c r="E84" s="18">
        <v>59</v>
      </c>
      <c r="F84" s="11">
        <v>850</v>
      </c>
      <c r="G84" s="19">
        <v>10800</v>
      </c>
      <c r="H84" s="19"/>
      <c r="I84" s="19">
        <f t="shared" si="2"/>
        <v>0</v>
      </c>
    </row>
    <row r="85" spans="2:9" s="27" customFormat="1" ht="33" x14ac:dyDescent="0.25">
      <c r="B85" s="16" t="s">
        <v>181</v>
      </c>
      <c r="C85" s="10">
        <v>2</v>
      </c>
      <c r="D85" s="17">
        <v>0</v>
      </c>
      <c r="E85" s="18">
        <v>0</v>
      </c>
      <c r="F85" s="11"/>
      <c r="G85" s="19">
        <f>G86+G108+G121</f>
        <v>122590600</v>
      </c>
      <c r="H85" s="19">
        <f>H86+H108+H121</f>
        <v>20213488.449999999</v>
      </c>
      <c r="I85" s="19">
        <f t="shared" si="2"/>
        <v>16.489999999999998</v>
      </c>
    </row>
    <row r="86" spans="2:9" s="27" customFormat="1" ht="33" x14ac:dyDescent="0.25">
      <c r="B86" s="16" t="s">
        <v>182</v>
      </c>
      <c r="C86" s="10">
        <v>2</v>
      </c>
      <c r="D86" s="17">
        <v>1</v>
      </c>
      <c r="E86" s="18">
        <v>0</v>
      </c>
      <c r="F86" s="11"/>
      <c r="G86" s="19">
        <f>G87+G90+G93+G96+G100+G105</f>
        <v>101166400</v>
      </c>
      <c r="H86" s="19">
        <f>H87+H90+H93+H96+H100+H105</f>
        <v>19331234.849999998</v>
      </c>
      <c r="I86" s="19">
        <f t="shared" si="2"/>
        <v>19.11</v>
      </c>
    </row>
    <row r="87" spans="2:9" s="27" customFormat="1" ht="49.5" x14ac:dyDescent="0.25">
      <c r="B87" s="16" t="s">
        <v>225</v>
      </c>
      <c r="C87" s="10">
        <v>2</v>
      </c>
      <c r="D87" s="17">
        <v>1</v>
      </c>
      <c r="E87" s="18">
        <v>2104</v>
      </c>
      <c r="F87" s="11"/>
      <c r="G87" s="19">
        <f>G88</f>
        <v>4157200</v>
      </c>
      <c r="H87" s="19">
        <f>H88</f>
        <v>2720</v>
      </c>
      <c r="I87" s="19">
        <f t="shared" si="2"/>
        <v>7.0000000000000007E-2</v>
      </c>
    </row>
    <row r="88" spans="2:9" s="27" customFormat="1" ht="33" x14ac:dyDescent="0.25">
      <c r="B88" s="20" t="s">
        <v>80</v>
      </c>
      <c r="C88" s="10">
        <v>2</v>
      </c>
      <c r="D88" s="17">
        <v>1</v>
      </c>
      <c r="E88" s="18">
        <v>2104</v>
      </c>
      <c r="F88" s="11">
        <v>600</v>
      </c>
      <c r="G88" s="19">
        <f>G89</f>
        <v>4157200</v>
      </c>
      <c r="H88" s="19">
        <f>H89</f>
        <v>2720</v>
      </c>
      <c r="I88" s="19">
        <f t="shared" si="2"/>
        <v>7.0000000000000007E-2</v>
      </c>
    </row>
    <row r="89" spans="2:9" s="27" customFormat="1" ht="16.5" x14ac:dyDescent="0.25">
      <c r="B89" s="20" t="s">
        <v>81</v>
      </c>
      <c r="C89" s="10">
        <v>2</v>
      </c>
      <c r="D89" s="17">
        <v>1</v>
      </c>
      <c r="E89" s="18">
        <v>2104</v>
      </c>
      <c r="F89" s="11">
        <v>610</v>
      </c>
      <c r="G89" s="19">
        <v>4157200</v>
      </c>
      <c r="H89" s="19">
        <v>2720</v>
      </c>
      <c r="I89" s="19">
        <f t="shared" si="2"/>
        <v>7.0000000000000007E-2</v>
      </c>
    </row>
    <row r="90" spans="2:9" s="27" customFormat="1" ht="66" x14ac:dyDescent="0.25">
      <c r="B90" s="16" t="s">
        <v>226</v>
      </c>
      <c r="C90" s="10">
        <v>2</v>
      </c>
      <c r="D90" s="17">
        <v>1</v>
      </c>
      <c r="E90" s="18">
        <v>5260</v>
      </c>
      <c r="F90" s="11"/>
      <c r="G90" s="19">
        <f>G91</f>
        <v>940000</v>
      </c>
      <c r="H90" s="19">
        <f>H91</f>
        <v>43493.4</v>
      </c>
      <c r="I90" s="19">
        <f t="shared" si="2"/>
        <v>4.63</v>
      </c>
    </row>
    <row r="91" spans="2:9" s="27" customFormat="1" ht="16.5" x14ac:dyDescent="0.25">
      <c r="B91" s="20" t="s">
        <v>47</v>
      </c>
      <c r="C91" s="10">
        <v>2</v>
      </c>
      <c r="D91" s="17">
        <v>1</v>
      </c>
      <c r="E91" s="18">
        <v>5260</v>
      </c>
      <c r="F91" s="11">
        <v>300</v>
      </c>
      <c r="G91" s="19">
        <f>G92</f>
        <v>940000</v>
      </c>
      <c r="H91" s="19">
        <f>H92</f>
        <v>43493.4</v>
      </c>
      <c r="I91" s="19">
        <f t="shared" si="2"/>
        <v>4.63</v>
      </c>
    </row>
    <row r="92" spans="2:9" s="27" customFormat="1" ht="16.5" x14ac:dyDescent="0.25">
      <c r="B92" s="20" t="s">
        <v>48</v>
      </c>
      <c r="C92" s="10">
        <v>2</v>
      </c>
      <c r="D92" s="17">
        <v>1</v>
      </c>
      <c r="E92" s="18">
        <v>5260</v>
      </c>
      <c r="F92" s="11">
        <v>310</v>
      </c>
      <c r="G92" s="19">
        <v>940000</v>
      </c>
      <c r="H92" s="19">
        <v>43493.4</v>
      </c>
      <c r="I92" s="19">
        <f t="shared" si="2"/>
        <v>4.63</v>
      </c>
    </row>
    <row r="93" spans="2:9" s="27" customFormat="1" ht="66" x14ac:dyDescent="0.25">
      <c r="B93" s="16" t="s">
        <v>227</v>
      </c>
      <c r="C93" s="10">
        <v>2</v>
      </c>
      <c r="D93" s="17">
        <v>1</v>
      </c>
      <c r="E93" s="18">
        <v>5407</v>
      </c>
      <c r="F93" s="11"/>
      <c r="G93" s="19">
        <f>G94</f>
        <v>5210800</v>
      </c>
      <c r="H93" s="19">
        <f>H94</f>
        <v>0</v>
      </c>
      <c r="I93" s="19">
        <f t="shared" si="2"/>
        <v>0</v>
      </c>
    </row>
    <row r="94" spans="2:9" s="27" customFormat="1" ht="33" x14ac:dyDescent="0.25">
      <c r="B94" s="20" t="s">
        <v>80</v>
      </c>
      <c r="C94" s="10">
        <v>2</v>
      </c>
      <c r="D94" s="17">
        <v>1</v>
      </c>
      <c r="E94" s="18">
        <v>5407</v>
      </c>
      <c r="F94" s="11">
        <v>600</v>
      </c>
      <c r="G94" s="19">
        <f>G95</f>
        <v>5210800</v>
      </c>
      <c r="H94" s="19">
        <f>H95</f>
        <v>0</v>
      </c>
      <c r="I94" s="19">
        <f t="shared" si="2"/>
        <v>0</v>
      </c>
    </row>
    <row r="95" spans="2:9" s="27" customFormat="1" ht="16.5" x14ac:dyDescent="0.25">
      <c r="B95" s="20" t="s">
        <v>81</v>
      </c>
      <c r="C95" s="10">
        <v>2</v>
      </c>
      <c r="D95" s="17">
        <v>1</v>
      </c>
      <c r="E95" s="18">
        <v>5407</v>
      </c>
      <c r="F95" s="11">
        <v>610</v>
      </c>
      <c r="G95" s="19">
        <v>5210800</v>
      </c>
      <c r="H95" s="19"/>
      <c r="I95" s="19">
        <f t="shared" si="2"/>
        <v>0</v>
      </c>
    </row>
    <row r="96" spans="2:9" s="27" customFormat="1" ht="82.5" x14ac:dyDescent="0.25">
      <c r="B96" s="16" t="s">
        <v>228</v>
      </c>
      <c r="C96" s="10">
        <v>2</v>
      </c>
      <c r="D96" s="17">
        <v>1</v>
      </c>
      <c r="E96" s="18">
        <v>5508</v>
      </c>
      <c r="F96" s="11"/>
      <c r="G96" s="19">
        <f>G97</f>
        <v>71036400</v>
      </c>
      <c r="H96" s="19">
        <f>H97</f>
        <v>18140611.25</v>
      </c>
      <c r="I96" s="19">
        <f t="shared" si="2"/>
        <v>25.54</v>
      </c>
    </row>
    <row r="97" spans="2:9" s="27" customFormat="1" ht="16.5" x14ac:dyDescent="0.25">
      <c r="B97" s="20" t="s">
        <v>47</v>
      </c>
      <c r="C97" s="10">
        <v>2</v>
      </c>
      <c r="D97" s="17">
        <v>1</v>
      </c>
      <c r="E97" s="18">
        <v>5508</v>
      </c>
      <c r="F97" s="11">
        <v>300</v>
      </c>
      <c r="G97" s="19">
        <f>G98+G99</f>
        <v>71036400</v>
      </c>
      <c r="H97" s="19">
        <f>H98</f>
        <v>18140611.25</v>
      </c>
      <c r="I97" s="19">
        <f t="shared" si="2"/>
        <v>25.54</v>
      </c>
    </row>
    <row r="98" spans="2:9" s="27" customFormat="1" ht="16.5" x14ac:dyDescent="0.25">
      <c r="B98" s="20" t="s">
        <v>48</v>
      </c>
      <c r="C98" s="10">
        <v>2</v>
      </c>
      <c r="D98" s="17">
        <v>1</v>
      </c>
      <c r="E98" s="18">
        <v>5508</v>
      </c>
      <c r="F98" s="11">
        <v>310</v>
      </c>
      <c r="G98" s="19">
        <v>70597800</v>
      </c>
      <c r="H98" s="19">
        <v>18140611.25</v>
      </c>
      <c r="I98" s="19">
        <f t="shared" si="2"/>
        <v>25.7</v>
      </c>
    </row>
    <row r="99" spans="2:9" s="27" customFormat="1" ht="16.5" x14ac:dyDescent="0.25">
      <c r="B99" s="20" t="s">
        <v>197</v>
      </c>
      <c r="C99" s="10">
        <v>2</v>
      </c>
      <c r="D99" s="17">
        <v>1</v>
      </c>
      <c r="E99" s="18">
        <v>5508</v>
      </c>
      <c r="F99" s="11">
        <v>320</v>
      </c>
      <c r="G99" s="19">
        <v>438600</v>
      </c>
      <c r="H99" s="19"/>
      <c r="I99" s="19">
        <f t="shared" si="2"/>
        <v>0</v>
      </c>
    </row>
    <row r="100" spans="2:9" s="27" customFormat="1" ht="49.5" x14ac:dyDescent="0.25">
      <c r="B100" s="16" t="s">
        <v>229</v>
      </c>
      <c r="C100" s="10">
        <v>2</v>
      </c>
      <c r="D100" s="17">
        <v>1</v>
      </c>
      <c r="E100" s="18">
        <v>5509</v>
      </c>
      <c r="F100" s="11"/>
      <c r="G100" s="19">
        <f>G101+G103</f>
        <v>13174800</v>
      </c>
      <c r="H100" s="19">
        <f>H101+H103</f>
        <v>1144410.2</v>
      </c>
      <c r="I100" s="19">
        <f t="shared" si="2"/>
        <v>8.69</v>
      </c>
    </row>
    <row r="101" spans="2:9" s="27" customFormat="1" ht="49.5" x14ac:dyDescent="0.25">
      <c r="B101" s="20" t="s">
        <v>68</v>
      </c>
      <c r="C101" s="10">
        <v>2</v>
      </c>
      <c r="D101" s="17">
        <v>1</v>
      </c>
      <c r="E101" s="18">
        <v>5509</v>
      </c>
      <c r="F101" s="11">
        <v>100</v>
      </c>
      <c r="G101" s="19">
        <f>G102</f>
        <v>9111000</v>
      </c>
      <c r="H101" s="19">
        <f>H102</f>
        <v>880710.2</v>
      </c>
      <c r="I101" s="19">
        <f t="shared" si="2"/>
        <v>9.67</v>
      </c>
    </row>
    <row r="102" spans="2:9" s="27" customFormat="1" ht="16.5" x14ac:dyDescent="0.25">
      <c r="B102" s="20" t="s">
        <v>147</v>
      </c>
      <c r="C102" s="10">
        <v>2</v>
      </c>
      <c r="D102" s="17">
        <v>1</v>
      </c>
      <c r="E102" s="18">
        <v>5509</v>
      </c>
      <c r="F102" s="11">
        <v>120</v>
      </c>
      <c r="G102" s="19">
        <v>9111000</v>
      </c>
      <c r="H102" s="19">
        <v>880710.2</v>
      </c>
      <c r="I102" s="19">
        <f t="shared" si="2"/>
        <v>9.67</v>
      </c>
    </row>
    <row r="103" spans="2:9" s="27" customFormat="1" ht="16.5" x14ac:dyDescent="0.25">
      <c r="B103" s="20" t="s">
        <v>85</v>
      </c>
      <c r="C103" s="10">
        <v>2</v>
      </c>
      <c r="D103" s="17">
        <v>1</v>
      </c>
      <c r="E103" s="18">
        <v>5509</v>
      </c>
      <c r="F103" s="11">
        <v>200</v>
      </c>
      <c r="G103" s="19">
        <f>G104</f>
        <v>4063800</v>
      </c>
      <c r="H103" s="19">
        <f>H104</f>
        <v>263700</v>
      </c>
      <c r="I103" s="19">
        <f t="shared" si="2"/>
        <v>6.49</v>
      </c>
    </row>
    <row r="104" spans="2:9" s="27" customFormat="1" ht="16.5" x14ac:dyDescent="0.25">
      <c r="B104" s="20" t="s">
        <v>86</v>
      </c>
      <c r="C104" s="10">
        <v>2</v>
      </c>
      <c r="D104" s="17">
        <v>1</v>
      </c>
      <c r="E104" s="18">
        <v>5509</v>
      </c>
      <c r="F104" s="11">
        <v>240</v>
      </c>
      <c r="G104" s="19">
        <v>4063800</v>
      </c>
      <c r="H104" s="19">
        <v>263700</v>
      </c>
      <c r="I104" s="19">
        <f t="shared" si="2"/>
        <v>6.49</v>
      </c>
    </row>
    <row r="105" spans="2:9" s="27" customFormat="1" ht="49.5" x14ac:dyDescent="0.25">
      <c r="B105" s="16" t="s">
        <v>230</v>
      </c>
      <c r="C105" s="10">
        <v>2</v>
      </c>
      <c r="D105" s="17">
        <v>1</v>
      </c>
      <c r="E105" s="18">
        <v>5510</v>
      </c>
      <c r="F105" s="11"/>
      <c r="G105" s="19">
        <f>G106</f>
        <v>6647200</v>
      </c>
      <c r="H105" s="19">
        <f>H106</f>
        <v>0</v>
      </c>
      <c r="I105" s="19">
        <f t="shared" si="2"/>
        <v>0</v>
      </c>
    </row>
    <row r="106" spans="2:9" s="27" customFormat="1" ht="33" x14ac:dyDescent="0.25">
      <c r="B106" s="20" t="s">
        <v>80</v>
      </c>
      <c r="C106" s="10">
        <v>2</v>
      </c>
      <c r="D106" s="17">
        <v>1</v>
      </c>
      <c r="E106" s="18">
        <v>5510</v>
      </c>
      <c r="F106" s="11">
        <v>600</v>
      </c>
      <c r="G106" s="19">
        <f>G107</f>
        <v>6647200</v>
      </c>
      <c r="H106" s="19">
        <f>H107</f>
        <v>0</v>
      </c>
      <c r="I106" s="19">
        <f t="shared" si="2"/>
        <v>0</v>
      </c>
    </row>
    <row r="107" spans="2:9" s="27" customFormat="1" ht="16.5" x14ac:dyDescent="0.25">
      <c r="B107" s="20" t="s">
        <v>81</v>
      </c>
      <c r="C107" s="10">
        <v>2</v>
      </c>
      <c r="D107" s="17">
        <v>1</v>
      </c>
      <c r="E107" s="18">
        <v>5510</v>
      </c>
      <c r="F107" s="11">
        <v>610</v>
      </c>
      <c r="G107" s="19">
        <v>6647200</v>
      </c>
      <c r="H107" s="19"/>
      <c r="I107" s="19">
        <f t="shared" si="2"/>
        <v>0</v>
      </c>
    </row>
    <row r="108" spans="2:9" s="27" customFormat="1" ht="33" x14ac:dyDescent="0.25">
      <c r="B108" s="16" t="s">
        <v>195</v>
      </c>
      <c r="C108" s="10">
        <v>2</v>
      </c>
      <c r="D108" s="17">
        <v>2</v>
      </c>
      <c r="E108" s="18">
        <v>0</v>
      </c>
      <c r="F108" s="11"/>
      <c r="G108" s="19">
        <f>G109+G112+G115+G118</f>
        <v>6534000</v>
      </c>
      <c r="H108" s="19">
        <f>H109+H112+H115+H118</f>
        <v>880064</v>
      </c>
      <c r="I108" s="19">
        <f t="shared" si="2"/>
        <v>13.47</v>
      </c>
    </row>
    <row r="109" spans="2:9" s="27" customFormat="1" ht="66" x14ac:dyDescent="0.25">
      <c r="B109" s="16" t="s">
        <v>196</v>
      </c>
      <c r="C109" s="10">
        <v>2</v>
      </c>
      <c r="D109" s="17">
        <v>2</v>
      </c>
      <c r="E109" s="18">
        <v>3263</v>
      </c>
      <c r="F109" s="11"/>
      <c r="G109" s="19">
        <f>G110</f>
        <v>4638000</v>
      </c>
      <c r="H109" s="19">
        <f>H110</f>
        <v>817064</v>
      </c>
      <c r="I109" s="19">
        <f t="shared" si="2"/>
        <v>17.62</v>
      </c>
    </row>
    <row r="110" spans="2:9" s="27" customFormat="1" ht="16.5" x14ac:dyDescent="0.25">
      <c r="B110" s="20" t="s">
        <v>47</v>
      </c>
      <c r="C110" s="10">
        <v>2</v>
      </c>
      <c r="D110" s="17">
        <v>2</v>
      </c>
      <c r="E110" s="18">
        <v>3263</v>
      </c>
      <c r="F110" s="11">
        <v>300</v>
      </c>
      <c r="G110" s="19">
        <f>G111</f>
        <v>4638000</v>
      </c>
      <c r="H110" s="19">
        <f>H111</f>
        <v>817064</v>
      </c>
      <c r="I110" s="19">
        <f t="shared" si="2"/>
        <v>17.62</v>
      </c>
    </row>
    <row r="111" spans="2:9" s="27" customFormat="1" ht="16.5" x14ac:dyDescent="0.25">
      <c r="B111" s="20" t="s">
        <v>197</v>
      </c>
      <c r="C111" s="10">
        <v>2</v>
      </c>
      <c r="D111" s="17">
        <v>2</v>
      </c>
      <c r="E111" s="18">
        <v>3263</v>
      </c>
      <c r="F111" s="11">
        <v>320</v>
      </c>
      <c r="G111" s="19">
        <v>4638000</v>
      </c>
      <c r="H111" s="19">
        <v>817064</v>
      </c>
      <c r="I111" s="19">
        <f t="shared" si="2"/>
        <v>17.62</v>
      </c>
    </row>
    <row r="112" spans="2:9" s="27" customFormat="1" ht="49.5" x14ac:dyDescent="0.25">
      <c r="B112" s="16" t="s">
        <v>198</v>
      </c>
      <c r="C112" s="10">
        <v>2</v>
      </c>
      <c r="D112" s="17">
        <v>2</v>
      </c>
      <c r="E112" s="18">
        <v>3662</v>
      </c>
      <c r="F112" s="11"/>
      <c r="G112" s="19">
        <f>G113</f>
        <v>676000</v>
      </c>
      <c r="H112" s="19">
        <f>H113</f>
        <v>63000</v>
      </c>
      <c r="I112" s="19">
        <f t="shared" si="2"/>
        <v>9.32</v>
      </c>
    </row>
    <row r="113" spans="2:9" s="27" customFormat="1" ht="16.5" x14ac:dyDescent="0.25">
      <c r="B113" s="20" t="s">
        <v>47</v>
      </c>
      <c r="C113" s="10">
        <v>2</v>
      </c>
      <c r="D113" s="17">
        <v>2</v>
      </c>
      <c r="E113" s="18">
        <v>3662</v>
      </c>
      <c r="F113" s="11">
        <v>300</v>
      </c>
      <c r="G113" s="19">
        <f>G114</f>
        <v>676000</v>
      </c>
      <c r="H113" s="19">
        <f>H114</f>
        <v>63000</v>
      </c>
      <c r="I113" s="19">
        <f t="shared" si="2"/>
        <v>9.32</v>
      </c>
    </row>
    <row r="114" spans="2:9" s="27" customFormat="1" ht="16.5" x14ac:dyDescent="0.25">
      <c r="B114" s="20" t="s">
        <v>199</v>
      </c>
      <c r="C114" s="10">
        <v>2</v>
      </c>
      <c r="D114" s="17">
        <v>2</v>
      </c>
      <c r="E114" s="18">
        <v>3662</v>
      </c>
      <c r="F114" s="9">
        <v>360</v>
      </c>
      <c r="G114" s="19">
        <v>676000</v>
      </c>
      <c r="H114" s="19">
        <v>63000</v>
      </c>
      <c r="I114" s="19">
        <f t="shared" si="2"/>
        <v>9.32</v>
      </c>
    </row>
    <row r="115" spans="2:9" s="27" customFormat="1" ht="49.5" x14ac:dyDescent="0.25">
      <c r="B115" s="16" t="s">
        <v>119</v>
      </c>
      <c r="C115" s="10">
        <v>2</v>
      </c>
      <c r="D115" s="17">
        <v>2</v>
      </c>
      <c r="E115" s="18">
        <v>7812</v>
      </c>
      <c r="F115" s="11"/>
      <c r="G115" s="19">
        <f>G116</f>
        <v>1200000</v>
      </c>
      <c r="H115" s="19">
        <f>H116</f>
        <v>0</v>
      </c>
      <c r="I115" s="19">
        <f t="shared" si="2"/>
        <v>0</v>
      </c>
    </row>
    <row r="116" spans="2:9" s="27" customFormat="1" ht="16.5" x14ac:dyDescent="0.25">
      <c r="B116" s="20" t="s">
        <v>179</v>
      </c>
      <c r="C116" s="10">
        <v>2</v>
      </c>
      <c r="D116" s="17">
        <v>2</v>
      </c>
      <c r="E116" s="18">
        <v>7812</v>
      </c>
      <c r="F116" s="11">
        <v>800</v>
      </c>
      <c r="G116" s="19">
        <f>G117</f>
        <v>1200000</v>
      </c>
      <c r="H116" s="19">
        <f>H117</f>
        <v>0</v>
      </c>
      <c r="I116" s="19">
        <f t="shared" si="2"/>
        <v>0</v>
      </c>
    </row>
    <row r="117" spans="2:9" s="27" customFormat="1" ht="33" x14ac:dyDescent="0.25">
      <c r="B117" s="21" t="s">
        <v>200</v>
      </c>
      <c r="C117" s="10">
        <v>2</v>
      </c>
      <c r="D117" s="17">
        <v>2</v>
      </c>
      <c r="E117" s="18">
        <v>7812</v>
      </c>
      <c r="F117" s="15">
        <v>810</v>
      </c>
      <c r="G117" s="19">
        <v>1200000</v>
      </c>
      <c r="H117" s="19"/>
      <c r="I117" s="19">
        <f t="shared" si="2"/>
        <v>0</v>
      </c>
    </row>
    <row r="118" spans="2:9" s="27" customFormat="1" ht="49.5" x14ac:dyDescent="0.25">
      <c r="B118" s="21" t="s">
        <v>120</v>
      </c>
      <c r="C118" s="10">
        <v>2</v>
      </c>
      <c r="D118" s="17">
        <v>2</v>
      </c>
      <c r="E118" s="18">
        <v>9999</v>
      </c>
      <c r="F118" s="15"/>
      <c r="G118" s="19">
        <f>G119</f>
        <v>20000</v>
      </c>
      <c r="H118" s="19">
        <f>H119</f>
        <v>0</v>
      </c>
      <c r="I118" s="19">
        <f t="shared" si="2"/>
        <v>0</v>
      </c>
    </row>
    <row r="119" spans="2:9" s="27" customFormat="1" ht="16.5" x14ac:dyDescent="0.25">
      <c r="B119" s="21" t="s">
        <v>85</v>
      </c>
      <c r="C119" s="10">
        <v>2</v>
      </c>
      <c r="D119" s="17">
        <v>2</v>
      </c>
      <c r="E119" s="18">
        <v>9999</v>
      </c>
      <c r="F119" s="22">
        <v>200</v>
      </c>
      <c r="G119" s="19">
        <f>G120</f>
        <v>20000</v>
      </c>
      <c r="H119" s="19">
        <f>H120</f>
        <v>0</v>
      </c>
      <c r="I119" s="19">
        <f t="shared" si="2"/>
        <v>0</v>
      </c>
    </row>
    <row r="120" spans="2:9" s="27" customFormat="1" ht="16.5" x14ac:dyDescent="0.25">
      <c r="B120" s="21" t="s">
        <v>86</v>
      </c>
      <c r="C120" s="10">
        <v>2</v>
      </c>
      <c r="D120" s="17">
        <v>2</v>
      </c>
      <c r="E120" s="18">
        <v>9999</v>
      </c>
      <c r="F120" s="22">
        <v>240</v>
      </c>
      <c r="G120" s="19">
        <v>20000</v>
      </c>
      <c r="H120" s="19"/>
      <c r="I120" s="19">
        <f t="shared" si="2"/>
        <v>0</v>
      </c>
    </row>
    <row r="121" spans="2:9" s="27" customFormat="1" ht="33" x14ac:dyDescent="0.25">
      <c r="B121" s="23" t="s">
        <v>201</v>
      </c>
      <c r="C121" s="24">
        <v>2</v>
      </c>
      <c r="D121" s="25">
        <v>3</v>
      </c>
      <c r="E121" s="26">
        <v>0</v>
      </c>
      <c r="F121" s="22"/>
      <c r="G121" s="19">
        <f>G122+G125</f>
        <v>14890200</v>
      </c>
      <c r="H121" s="19">
        <f>H122+H125</f>
        <v>2189.6</v>
      </c>
      <c r="I121" s="19">
        <f t="shared" si="2"/>
        <v>0.01</v>
      </c>
    </row>
    <row r="122" spans="2:9" s="27" customFormat="1" ht="82.5" x14ac:dyDescent="0.25">
      <c r="B122" s="16" t="s">
        <v>231</v>
      </c>
      <c r="C122" s="24">
        <v>2</v>
      </c>
      <c r="D122" s="25">
        <v>3</v>
      </c>
      <c r="E122" s="26">
        <v>5511</v>
      </c>
      <c r="F122" s="11"/>
      <c r="G122" s="19">
        <f>G123</f>
        <v>14455300</v>
      </c>
      <c r="H122" s="19">
        <f>H123</f>
        <v>0</v>
      </c>
      <c r="I122" s="19">
        <f t="shared" si="2"/>
        <v>0</v>
      </c>
    </row>
    <row r="123" spans="2:9" s="27" customFormat="1" ht="16.5" x14ac:dyDescent="0.25">
      <c r="B123" s="20" t="s">
        <v>85</v>
      </c>
      <c r="C123" s="10">
        <v>2</v>
      </c>
      <c r="D123" s="17">
        <v>3</v>
      </c>
      <c r="E123" s="18">
        <v>5511</v>
      </c>
      <c r="F123" s="11">
        <v>200</v>
      </c>
      <c r="G123" s="19">
        <f>G124</f>
        <v>14455300</v>
      </c>
      <c r="H123" s="19">
        <f>H124</f>
        <v>0</v>
      </c>
      <c r="I123" s="19">
        <f t="shared" si="2"/>
        <v>0</v>
      </c>
    </row>
    <row r="124" spans="2:9" s="27" customFormat="1" ht="16.5" x14ac:dyDescent="0.25">
      <c r="B124" s="20" t="s">
        <v>86</v>
      </c>
      <c r="C124" s="10">
        <v>2</v>
      </c>
      <c r="D124" s="17">
        <v>3</v>
      </c>
      <c r="E124" s="18">
        <v>5511</v>
      </c>
      <c r="F124" s="11">
        <v>240</v>
      </c>
      <c r="G124" s="19">
        <v>14455300</v>
      </c>
      <c r="H124" s="19"/>
      <c r="I124" s="19">
        <f t="shared" si="2"/>
        <v>0</v>
      </c>
    </row>
    <row r="125" spans="2:9" s="27" customFormat="1" ht="82.5" x14ac:dyDescent="0.25">
      <c r="B125" s="16" t="s">
        <v>6</v>
      </c>
      <c r="C125" s="10">
        <v>2</v>
      </c>
      <c r="D125" s="17">
        <v>3</v>
      </c>
      <c r="E125" s="18">
        <v>5512</v>
      </c>
      <c r="F125" s="11"/>
      <c r="G125" s="19">
        <f>G126</f>
        <v>434900</v>
      </c>
      <c r="H125" s="19">
        <f>H126</f>
        <v>2189.6</v>
      </c>
      <c r="I125" s="19">
        <f t="shared" si="2"/>
        <v>0.5</v>
      </c>
    </row>
    <row r="126" spans="2:9" s="27" customFormat="1" ht="16.5" x14ac:dyDescent="0.25">
      <c r="B126" s="20" t="s">
        <v>47</v>
      </c>
      <c r="C126" s="10">
        <v>2</v>
      </c>
      <c r="D126" s="17">
        <v>3</v>
      </c>
      <c r="E126" s="18">
        <v>5512</v>
      </c>
      <c r="F126" s="11">
        <v>300</v>
      </c>
      <c r="G126" s="19">
        <f>G127</f>
        <v>434900</v>
      </c>
      <c r="H126" s="19">
        <f>H127</f>
        <v>2189.6</v>
      </c>
      <c r="I126" s="19">
        <f t="shared" si="2"/>
        <v>0.5</v>
      </c>
    </row>
    <row r="127" spans="2:9" s="27" customFormat="1" ht="16.5" x14ac:dyDescent="0.25">
      <c r="B127" s="20" t="s">
        <v>197</v>
      </c>
      <c r="C127" s="10">
        <v>2</v>
      </c>
      <c r="D127" s="17">
        <v>3</v>
      </c>
      <c r="E127" s="18">
        <v>5512</v>
      </c>
      <c r="F127" s="11">
        <v>320</v>
      </c>
      <c r="G127" s="19">
        <v>434900</v>
      </c>
      <c r="H127" s="19">
        <v>2189.6</v>
      </c>
      <c r="I127" s="19">
        <f t="shared" si="2"/>
        <v>0.5</v>
      </c>
    </row>
    <row r="128" spans="2:9" s="27" customFormat="1" ht="33" x14ac:dyDescent="0.25">
      <c r="B128" s="16" t="s">
        <v>202</v>
      </c>
      <c r="C128" s="10">
        <v>3</v>
      </c>
      <c r="D128" s="17">
        <v>0</v>
      </c>
      <c r="E128" s="18">
        <v>0</v>
      </c>
      <c r="F128" s="11"/>
      <c r="G128" s="19">
        <f>G129+G132</f>
        <v>1600000</v>
      </c>
      <c r="H128" s="19">
        <f>H129+H132</f>
        <v>0</v>
      </c>
      <c r="I128" s="19">
        <f t="shared" si="2"/>
        <v>0</v>
      </c>
    </row>
    <row r="129" spans="2:9" s="27" customFormat="1" ht="66" x14ac:dyDescent="0.25">
      <c r="B129" s="16" t="s">
        <v>203</v>
      </c>
      <c r="C129" s="10">
        <v>3</v>
      </c>
      <c r="D129" s="17">
        <v>0</v>
      </c>
      <c r="E129" s="18">
        <v>2106</v>
      </c>
      <c r="F129" s="11"/>
      <c r="G129" s="19">
        <f>G130</f>
        <v>16000</v>
      </c>
      <c r="H129" s="19">
        <f>H130</f>
        <v>0</v>
      </c>
      <c r="I129" s="19">
        <f t="shared" si="2"/>
        <v>0</v>
      </c>
    </row>
    <row r="130" spans="2:9" s="27" customFormat="1" ht="16.5" x14ac:dyDescent="0.25">
      <c r="B130" s="20" t="s">
        <v>85</v>
      </c>
      <c r="C130" s="10">
        <v>3</v>
      </c>
      <c r="D130" s="17">
        <v>0</v>
      </c>
      <c r="E130" s="18">
        <v>2106</v>
      </c>
      <c r="F130" s="11">
        <v>200</v>
      </c>
      <c r="G130" s="19">
        <f>G131</f>
        <v>16000</v>
      </c>
      <c r="H130" s="19">
        <f>H131</f>
        <v>0</v>
      </c>
      <c r="I130" s="19">
        <f t="shared" si="2"/>
        <v>0</v>
      </c>
    </row>
    <row r="131" spans="2:9" s="27" customFormat="1" ht="16.5" x14ac:dyDescent="0.25">
      <c r="B131" s="20" t="s">
        <v>86</v>
      </c>
      <c r="C131" s="10">
        <v>3</v>
      </c>
      <c r="D131" s="17">
        <v>0</v>
      </c>
      <c r="E131" s="18">
        <v>2106</v>
      </c>
      <c r="F131" s="11">
        <v>240</v>
      </c>
      <c r="G131" s="19">
        <v>16000</v>
      </c>
      <c r="H131" s="19"/>
      <c r="I131" s="19">
        <f t="shared" si="2"/>
        <v>0</v>
      </c>
    </row>
    <row r="132" spans="2:9" s="27" customFormat="1" ht="66" x14ac:dyDescent="0.25">
      <c r="B132" s="20" t="s">
        <v>121</v>
      </c>
      <c r="C132" s="10">
        <v>3</v>
      </c>
      <c r="D132" s="17">
        <v>0</v>
      </c>
      <c r="E132" s="18">
        <v>5431</v>
      </c>
      <c r="F132" s="11"/>
      <c r="G132" s="19">
        <f>G133</f>
        <v>1584000</v>
      </c>
      <c r="H132" s="19"/>
      <c r="I132" s="19">
        <f t="shared" si="2"/>
        <v>0</v>
      </c>
    </row>
    <row r="133" spans="2:9" s="27" customFormat="1" ht="16.5" x14ac:dyDescent="0.25">
      <c r="B133" s="20" t="s">
        <v>85</v>
      </c>
      <c r="C133" s="10">
        <v>3</v>
      </c>
      <c r="D133" s="17">
        <v>0</v>
      </c>
      <c r="E133" s="18">
        <v>5431</v>
      </c>
      <c r="F133" s="11">
        <v>200</v>
      </c>
      <c r="G133" s="19">
        <f>G134</f>
        <v>1584000</v>
      </c>
      <c r="H133" s="19"/>
      <c r="I133" s="19">
        <f t="shared" si="2"/>
        <v>0</v>
      </c>
    </row>
    <row r="134" spans="2:9" s="27" customFormat="1" ht="16.5" x14ac:dyDescent="0.25">
      <c r="B134" s="20" t="s">
        <v>86</v>
      </c>
      <c r="C134" s="10">
        <v>3</v>
      </c>
      <c r="D134" s="17">
        <v>0</v>
      </c>
      <c r="E134" s="18">
        <v>5431</v>
      </c>
      <c r="F134" s="11">
        <v>240</v>
      </c>
      <c r="G134" s="19">
        <v>1584000</v>
      </c>
      <c r="H134" s="19"/>
      <c r="I134" s="19">
        <f t="shared" si="2"/>
        <v>0</v>
      </c>
    </row>
    <row r="135" spans="2:9" s="27" customFormat="1" ht="33" x14ac:dyDescent="0.25">
      <c r="B135" s="16" t="s">
        <v>204</v>
      </c>
      <c r="C135" s="10">
        <v>4</v>
      </c>
      <c r="D135" s="17">
        <v>0</v>
      </c>
      <c r="E135" s="18">
        <v>0</v>
      </c>
      <c r="F135" s="11"/>
      <c r="G135" s="19">
        <f>G136+G165+G178+G182</f>
        <v>167741900</v>
      </c>
      <c r="H135" s="19">
        <f>H136+H165+H178+H182</f>
        <v>32272906.190000001</v>
      </c>
      <c r="I135" s="19">
        <f t="shared" si="2"/>
        <v>19.239999999999998</v>
      </c>
    </row>
    <row r="136" spans="2:9" s="27" customFormat="1" ht="49.5" x14ac:dyDescent="0.25">
      <c r="B136" s="16" t="s">
        <v>205</v>
      </c>
      <c r="C136" s="10">
        <v>4</v>
      </c>
      <c r="D136" s="17">
        <v>1</v>
      </c>
      <c r="E136" s="18">
        <v>0</v>
      </c>
      <c r="F136" s="11"/>
      <c r="G136" s="19">
        <f>G137+G140+G146+G149+G158+G155+G161+G152+G143</f>
        <v>53046900</v>
      </c>
      <c r="H136" s="19">
        <f>H137+H140+H146+H149+H158+H155+H161+H152+H143</f>
        <v>11534188.82</v>
      </c>
      <c r="I136" s="19">
        <f t="shared" si="2"/>
        <v>21.74</v>
      </c>
    </row>
    <row r="137" spans="2:9" s="27" customFormat="1" ht="66" x14ac:dyDescent="0.25">
      <c r="B137" s="16" t="s">
        <v>206</v>
      </c>
      <c r="C137" s="10">
        <v>4</v>
      </c>
      <c r="D137" s="17">
        <v>1</v>
      </c>
      <c r="E137" s="18">
        <v>59</v>
      </c>
      <c r="F137" s="11"/>
      <c r="G137" s="19">
        <f>G138</f>
        <v>47752100</v>
      </c>
      <c r="H137" s="19">
        <f>H138</f>
        <v>11435360.4</v>
      </c>
      <c r="I137" s="19">
        <f t="shared" si="2"/>
        <v>23.95</v>
      </c>
    </row>
    <row r="138" spans="2:9" s="27" customFormat="1" ht="33" x14ac:dyDescent="0.25">
      <c r="B138" s="20" t="s">
        <v>80</v>
      </c>
      <c r="C138" s="10">
        <v>4</v>
      </c>
      <c r="D138" s="17">
        <v>1</v>
      </c>
      <c r="E138" s="18">
        <v>59</v>
      </c>
      <c r="F138" s="11">
        <v>600</v>
      </c>
      <c r="G138" s="19">
        <f>G139</f>
        <v>47752100</v>
      </c>
      <c r="H138" s="19">
        <f>H139</f>
        <v>11435360.4</v>
      </c>
      <c r="I138" s="19">
        <f t="shared" ref="I138:I198" si="3">ROUND(H138/G138*100,2)</f>
        <v>23.95</v>
      </c>
    </row>
    <row r="139" spans="2:9" s="27" customFormat="1" ht="16.5" x14ac:dyDescent="0.25">
      <c r="B139" s="20" t="s">
        <v>82</v>
      </c>
      <c r="C139" s="10">
        <v>4</v>
      </c>
      <c r="D139" s="17">
        <v>1</v>
      </c>
      <c r="E139" s="18">
        <v>59</v>
      </c>
      <c r="F139" s="11">
        <v>620</v>
      </c>
      <c r="G139" s="19">
        <v>47752100</v>
      </c>
      <c r="H139" s="19">
        <v>11435360.4</v>
      </c>
      <c r="I139" s="19">
        <f t="shared" si="3"/>
        <v>23.95</v>
      </c>
    </row>
    <row r="140" spans="2:9" s="27" customFormat="1" ht="66" x14ac:dyDescent="0.25">
      <c r="B140" s="16" t="s">
        <v>207</v>
      </c>
      <c r="C140" s="10">
        <v>4</v>
      </c>
      <c r="D140" s="17">
        <v>1</v>
      </c>
      <c r="E140" s="18">
        <v>2108</v>
      </c>
      <c r="F140" s="11"/>
      <c r="G140" s="19">
        <f>G141</f>
        <v>106800</v>
      </c>
      <c r="H140" s="19">
        <f>H141</f>
        <v>0</v>
      </c>
      <c r="I140" s="19">
        <f t="shared" si="3"/>
        <v>0</v>
      </c>
    </row>
    <row r="141" spans="2:9" s="27" customFormat="1" ht="33" x14ac:dyDescent="0.25">
      <c r="B141" s="20" t="s">
        <v>80</v>
      </c>
      <c r="C141" s="10">
        <v>4</v>
      </c>
      <c r="D141" s="17">
        <v>1</v>
      </c>
      <c r="E141" s="18">
        <v>2108</v>
      </c>
      <c r="F141" s="11">
        <v>600</v>
      </c>
      <c r="G141" s="19">
        <f>G142</f>
        <v>106800</v>
      </c>
      <c r="H141" s="19">
        <f>H142</f>
        <v>0</v>
      </c>
      <c r="I141" s="19">
        <f t="shared" si="3"/>
        <v>0</v>
      </c>
    </row>
    <row r="142" spans="2:9" s="27" customFormat="1" ht="16.5" x14ac:dyDescent="0.25">
      <c r="B142" s="20" t="s">
        <v>81</v>
      </c>
      <c r="C142" s="10">
        <v>4</v>
      </c>
      <c r="D142" s="17">
        <v>1</v>
      </c>
      <c r="E142" s="18">
        <v>2108</v>
      </c>
      <c r="F142" s="11">
        <v>610</v>
      </c>
      <c r="G142" s="19">
        <v>106800</v>
      </c>
      <c r="H142" s="19"/>
      <c r="I142" s="19">
        <f t="shared" si="3"/>
        <v>0</v>
      </c>
    </row>
    <row r="143" spans="2:9" s="27" customFormat="1" ht="66" x14ac:dyDescent="0.25">
      <c r="B143" s="20" t="s">
        <v>37</v>
      </c>
      <c r="C143" s="10">
        <v>4</v>
      </c>
      <c r="D143" s="17">
        <v>1</v>
      </c>
      <c r="E143" s="18">
        <v>4207</v>
      </c>
      <c r="F143" s="11"/>
      <c r="G143" s="19"/>
      <c r="H143" s="19">
        <f>H144</f>
        <v>-369905.38</v>
      </c>
      <c r="I143" s="19">
        <v>0</v>
      </c>
    </row>
    <row r="144" spans="2:9" s="27" customFormat="1" ht="16.5" x14ac:dyDescent="0.25">
      <c r="B144" s="20" t="s">
        <v>151</v>
      </c>
      <c r="C144" s="10">
        <v>4</v>
      </c>
      <c r="D144" s="17">
        <v>1</v>
      </c>
      <c r="E144" s="18">
        <v>4207</v>
      </c>
      <c r="F144" s="11">
        <v>400</v>
      </c>
      <c r="G144" s="19"/>
      <c r="H144" s="19">
        <f>H145</f>
        <v>-369905.38</v>
      </c>
      <c r="I144" s="19">
        <v>0</v>
      </c>
    </row>
    <row r="145" spans="2:9" s="27" customFormat="1" ht="16.5" x14ac:dyDescent="0.25">
      <c r="B145" s="20" t="s">
        <v>152</v>
      </c>
      <c r="C145" s="10">
        <v>4</v>
      </c>
      <c r="D145" s="17">
        <v>1</v>
      </c>
      <c r="E145" s="18">
        <v>4207</v>
      </c>
      <c r="F145" s="11">
        <v>410</v>
      </c>
      <c r="G145" s="19"/>
      <c r="H145" s="19">
        <v>-369905.38</v>
      </c>
      <c r="I145" s="19">
        <v>0</v>
      </c>
    </row>
    <row r="146" spans="2:9" s="27" customFormat="1" ht="82.5" x14ac:dyDescent="0.25">
      <c r="B146" s="16" t="s">
        <v>62</v>
      </c>
      <c r="C146" s="10">
        <v>4</v>
      </c>
      <c r="D146" s="17">
        <v>1</v>
      </c>
      <c r="E146" s="18">
        <v>5144</v>
      </c>
      <c r="F146" s="11"/>
      <c r="G146" s="19">
        <f>G147</f>
        <v>11200</v>
      </c>
      <c r="H146" s="19">
        <f>H147</f>
        <v>0</v>
      </c>
      <c r="I146" s="19">
        <f t="shared" si="3"/>
        <v>0</v>
      </c>
    </row>
    <row r="147" spans="2:9" s="27" customFormat="1" ht="33" x14ac:dyDescent="0.25">
      <c r="B147" s="20" t="s">
        <v>80</v>
      </c>
      <c r="C147" s="10">
        <v>4</v>
      </c>
      <c r="D147" s="17">
        <v>1</v>
      </c>
      <c r="E147" s="18">
        <v>5144</v>
      </c>
      <c r="F147" s="11">
        <v>600</v>
      </c>
      <c r="G147" s="19">
        <f>G148</f>
        <v>11200</v>
      </c>
      <c r="H147" s="19">
        <f>H148</f>
        <v>0</v>
      </c>
      <c r="I147" s="19">
        <f t="shared" si="3"/>
        <v>0</v>
      </c>
    </row>
    <row r="148" spans="2:9" s="27" customFormat="1" ht="16.5" x14ac:dyDescent="0.25">
      <c r="B148" s="20" t="s">
        <v>82</v>
      </c>
      <c r="C148" s="10">
        <v>4</v>
      </c>
      <c r="D148" s="17">
        <v>1</v>
      </c>
      <c r="E148" s="18">
        <v>5144</v>
      </c>
      <c r="F148" s="11">
        <v>620</v>
      </c>
      <c r="G148" s="19">
        <v>11200</v>
      </c>
      <c r="H148" s="19"/>
      <c r="I148" s="19">
        <f t="shared" si="3"/>
        <v>0</v>
      </c>
    </row>
    <row r="149" spans="2:9" s="27" customFormat="1" ht="82.5" x14ac:dyDescent="0.25">
      <c r="B149" s="16" t="s">
        <v>63</v>
      </c>
      <c r="C149" s="10">
        <v>4</v>
      </c>
      <c r="D149" s="17">
        <v>1</v>
      </c>
      <c r="E149" s="18">
        <v>5417</v>
      </c>
      <c r="F149" s="11"/>
      <c r="G149" s="19">
        <f>G150</f>
        <v>605200</v>
      </c>
      <c r="H149" s="19">
        <f>H150+H152</f>
        <v>0</v>
      </c>
      <c r="I149" s="19">
        <f t="shared" si="3"/>
        <v>0</v>
      </c>
    </row>
    <row r="150" spans="2:9" s="27" customFormat="1" ht="33" x14ac:dyDescent="0.25">
      <c r="B150" s="20" t="s">
        <v>80</v>
      </c>
      <c r="C150" s="10">
        <v>4</v>
      </c>
      <c r="D150" s="17">
        <v>1</v>
      </c>
      <c r="E150" s="18">
        <v>5417</v>
      </c>
      <c r="F150" s="11">
        <v>600</v>
      </c>
      <c r="G150" s="19">
        <f>G151</f>
        <v>605200</v>
      </c>
      <c r="H150" s="19">
        <f>H151</f>
        <v>0</v>
      </c>
      <c r="I150" s="19">
        <f t="shared" si="3"/>
        <v>0</v>
      </c>
    </row>
    <row r="151" spans="2:9" s="27" customFormat="1" ht="16.5" x14ac:dyDescent="0.25">
      <c r="B151" s="20" t="s">
        <v>81</v>
      </c>
      <c r="C151" s="10">
        <v>4</v>
      </c>
      <c r="D151" s="17">
        <v>1</v>
      </c>
      <c r="E151" s="18">
        <v>5417</v>
      </c>
      <c r="F151" s="11">
        <v>610</v>
      </c>
      <c r="G151" s="19">
        <v>605200</v>
      </c>
      <c r="H151" s="19"/>
      <c r="I151" s="19">
        <f t="shared" si="3"/>
        <v>0</v>
      </c>
    </row>
    <row r="152" spans="2:9" s="27" customFormat="1" ht="66" x14ac:dyDescent="0.25">
      <c r="B152" s="20" t="s">
        <v>64</v>
      </c>
      <c r="C152" s="10">
        <v>4</v>
      </c>
      <c r="D152" s="17">
        <v>1</v>
      </c>
      <c r="E152" s="18">
        <v>5418</v>
      </c>
      <c r="F152" s="11"/>
      <c r="G152" s="19">
        <f>G153</f>
        <v>520000</v>
      </c>
      <c r="H152" s="19">
        <f>H153+H154</f>
        <v>0</v>
      </c>
      <c r="I152" s="19">
        <f t="shared" si="3"/>
        <v>0</v>
      </c>
    </row>
    <row r="153" spans="2:9" s="27" customFormat="1" ht="33" x14ac:dyDescent="0.25">
      <c r="B153" s="20" t="s">
        <v>80</v>
      </c>
      <c r="C153" s="10">
        <v>4</v>
      </c>
      <c r="D153" s="17">
        <v>1</v>
      </c>
      <c r="E153" s="18">
        <v>5418</v>
      </c>
      <c r="F153" s="11">
        <v>600</v>
      </c>
      <c r="G153" s="19">
        <f>G154</f>
        <v>520000</v>
      </c>
      <c r="H153" s="19"/>
      <c r="I153" s="19">
        <f t="shared" si="3"/>
        <v>0</v>
      </c>
    </row>
    <row r="154" spans="2:9" s="27" customFormat="1" ht="16.5" x14ac:dyDescent="0.25">
      <c r="B154" s="20" t="s">
        <v>82</v>
      </c>
      <c r="C154" s="10">
        <v>4</v>
      </c>
      <c r="D154" s="17">
        <v>1</v>
      </c>
      <c r="E154" s="18">
        <v>5418</v>
      </c>
      <c r="F154" s="11">
        <v>620</v>
      </c>
      <c r="G154" s="19">
        <v>520000</v>
      </c>
      <c r="H154" s="19"/>
      <c r="I154" s="19">
        <f t="shared" si="3"/>
        <v>0</v>
      </c>
    </row>
    <row r="155" spans="2:9" s="27" customFormat="1" ht="132" x14ac:dyDescent="0.25">
      <c r="B155" s="20" t="s">
        <v>65</v>
      </c>
      <c r="C155" s="10">
        <v>4</v>
      </c>
      <c r="D155" s="17">
        <v>1</v>
      </c>
      <c r="E155" s="18">
        <v>5471</v>
      </c>
      <c r="F155" s="11"/>
      <c r="G155" s="19">
        <f>G156</f>
        <v>2347000</v>
      </c>
      <c r="H155" s="19">
        <f>H156</f>
        <v>456750</v>
      </c>
      <c r="I155" s="19">
        <f t="shared" si="3"/>
        <v>19.46</v>
      </c>
    </row>
    <row r="156" spans="2:9" s="27" customFormat="1" ht="33" x14ac:dyDescent="0.25">
      <c r="B156" s="20" t="s">
        <v>80</v>
      </c>
      <c r="C156" s="10">
        <v>4</v>
      </c>
      <c r="D156" s="17">
        <v>1</v>
      </c>
      <c r="E156" s="18">
        <v>5471</v>
      </c>
      <c r="F156" s="11">
        <v>600</v>
      </c>
      <c r="G156" s="19">
        <f>G157</f>
        <v>2347000</v>
      </c>
      <c r="H156" s="19">
        <f>H157</f>
        <v>456750</v>
      </c>
      <c r="I156" s="19">
        <f t="shared" si="3"/>
        <v>19.46</v>
      </c>
    </row>
    <row r="157" spans="2:9" s="27" customFormat="1" ht="16.5" x14ac:dyDescent="0.25">
      <c r="B157" s="20" t="s">
        <v>82</v>
      </c>
      <c r="C157" s="10">
        <v>4</v>
      </c>
      <c r="D157" s="17">
        <v>1</v>
      </c>
      <c r="E157" s="18">
        <v>5471</v>
      </c>
      <c r="F157" s="11">
        <v>620</v>
      </c>
      <c r="G157" s="19">
        <v>2347000</v>
      </c>
      <c r="H157" s="19">
        <v>456750</v>
      </c>
      <c r="I157" s="19">
        <f t="shared" si="3"/>
        <v>19.46</v>
      </c>
    </row>
    <row r="158" spans="2:9" s="27" customFormat="1" ht="99" x14ac:dyDescent="0.25">
      <c r="B158" s="16" t="s">
        <v>7</v>
      </c>
      <c r="C158" s="10">
        <v>4</v>
      </c>
      <c r="D158" s="17">
        <v>1</v>
      </c>
      <c r="E158" s="18">
        <v>5517</v>
      </c>
      <c r="F158" s="11"/>
      <c r="G158" s="19">
        <f>G159</f>
        <v>179100</v>
      </c>
      <c r="H158" s="19">
        <f>H159</f>
        <v>8983.7999999999993</v>
      </c>
      <c r="I158" s="19">
        <f t="shared" si="3"/>
        <v>5.0199999999999996</v>
      </c>
    </row>
    <row r="159" spans="2:9" s="27" customFormat="1" ht="16.5" x14ac:dyDescent="0.25">
      <c r="B159" s="20" t="s">
        <v>85</v>
      </c>
      <c r="C159" s="10">
        <v>4</v>
      </c>
      <c r="D159" s="17">
        <v>1</v>
      </c>
      <c r="E159" s="18">
        <v>5517</v>
      </c>
      <c r="F159" s="11">
        <v>200</v>
      </c>
      <c r="G159" s="19">
        <f>G160</f>
        <v>179100</v>
      </c>
      <c r="H159" s="19">
        <f>H160</f>
        <v>8983.7999999999993</v>
      </c>
      <c r="I159" s="19">
        <f t="shared" si="3"/>
        <v>5.0199999999999996</v>
      </c>
    </row>
    <row r="160" spans="2:9" s="27" customFormat="1" ht="16.5" x14ac:dyDescent="0.25">
      <c r="B160" s="20" t="s">
        <v>86</v>
      </c>
      <c r="C160" s="10">
        <v>4</v>
      </c>
      <c r="D160" s="17">
        <v>1</v>
      </c>
      <c r="E160" s="18">
        <v>5517</v>
      </c>
      <c r="F160" s="11">
        <v>240</v>
      </c>
      <c r="G160" s="19">
        <v>179100</v>
      </c>
      <c r="H160" s="19">
        <v>8983.7999999999993</v>
      </c>
      <c r="I160" s="19">
        <f t="shared" si="3"/>
        <v>5.0199999999999996</v>
      </c>
    </row>
    <row r="161" spans="2:9" s="27" customFormat="1" ht="49.5" x14ac:dyDescent="0.25">
      <c r="B161" s="20" t="s">
        <v>49</v>
      </c>
      <c r="C161" s="10">
        <v>4</v>
      </c>
      <c r="D161" s="17">
        <v>1</v>
      </c>
      <c r="E161" s="18">
        <v>9999</v>
      </c>
      <c r="F161" s="9"/>
      <c r="G161" s="19">
        <f>G162</f>
        <v>1525500</v>
      </c>
      <c r="H161" s="19">
        <f>H162</f>
        <v>3000</v>
      </c>
      <c r="I161" s="19">
        <f t="shared" si="3"/>
        <v>0.2</v>
      </c>
    </row>
    <row r="162" spans="2:9" s="27" customFormat="1" ht="33" x14ac:dyDescent="0.25">
      <c r="B162" s="20" t="s">
        <v>80</v>
      </c>
      <c r="C162" s="10">
        <v>4</v>
      </c>
      <c r="D162" s="17">
        <v>1</v>
      </c>
      <c r="E162" s="18">
        <v>9999</v>
      </c>
      <c r="F162" s="9">
        <v>600</v>
      </c>
      <c r="G162" s="19">
        <f>G163+G164</f>
        <v>1525500</v>
      </c>
      <c r="H162" s="19">
        <f>H163+H164</f>
        <v>3000</v>
      </c>
      <c r="I162" s="19">
        <f t="shared" si="3"/>
        <v>0.2</v>
      </c>
    </row>
    <row r="163" spans="2:9" s="27" customFormat="1" ht="16.5" x14ac:dyDescent="0.25">
      <c r="B163" s="20" t="s">
        <v>81</v>
      </c>
      <c r="C163" s="10">
        <v>4</v>
      </c>
      <c r="D163" s="17">
        <v>1</v>
      </c>
      <c r="E163" s="18">
        <v>9999</v>
      </c>
      <c r="F163" s="9">
        <v>610</v>
      </c>
      <c r="G163" s="19">
        <v>100000</v>
      </c>
      <c r="H163" s="19"/>
      <c r="I163" s="19">
        <f t="shared" si="3"/>
        <v>0</v>
      </c>
    </row>
    <row r="164" spans="2:9" s="27" customFormat="1" ht="16.5" x14ac:dyDescent="0.25">
      <c r="B164" s="20" t="s">
        <v>82</v>
      </c>
      <c r="C164" s="10">
        <v>4</v>
      </c>
      <c r="D164" s="17">
        <v>1</v>
      </c>
      <c r="E164" s="18">
        <v>9999</v>
      </c>
      <c r="F164" s="9">
        <v>620</v>
      </c>
      <c r="G164" s="19">
        <v>1425500</v>
      </c>
      <c r="H164" s="19">
        <v>3000</v>
      </c>
      <c r="I164" s="19">
        <f t="shared" si="3"/>
        <v>0.21</v>
      </c>
    </row>
    <row r="165" spans="2:9" s="27" customFormat="1" ht="49.5" x14ac:dyDescent="0.25">
      <c r="B165" s="16" t="s">
        <v>0</v>
      </c>
      <c r="C165" s="10">
        <v>4</v>
      </c>
      <c r="D165" s="17">
        <v>2</v>
      </c>
      <c r="E165" s="18">
        <v>0</v>
      </c>
      <c r="F165" s="11"/>
      <c r="G165" s="19">
        <f>G166+G170+G174</f>
        <v>111636900</v>
      </c>
      <c r="H165" s="19">
        <f>H166+H170+H174</f>
        <v>20171279.98</v>
      </c>
      <c r="I165" s="19">
        <f t="shared" si="3"/>
        <v>18.07</v>
      </c>
    </row>
    <row r="166" spans="2:9" s="27" customFormat="1" ht="66" x14ac:dyDescent="0.25">
      <c r="B166" s="16" t="s">
        <v>1</v>
      </c>
      <c r="C166" s="10">
        <v>4</v>
      </c>
      <c r="D166" s="17">
        <v>2</v>
      </c>
      <c r="E166" s="18">
        <v>59</v>
      </c>
      <c r="F166" s="11"/>
      <c r="G166" s="19">
        <f>G167</f>
        <v>91918100</v>
      </c>
      <c r="H166" s="19">
        <f>H167</f>
        <v>16714933.780000001</v>
      </c>
      <c r="I166" s="19">
        <f t="shared" si="3"/>
        <v>18.18</v>
      </c>
    </row>
    <row r="167" spans="2:9" s="27" customFormat="1" ht="33" x14ac:dyDescent="0.25">
      <c r="B167" s="20" t="s">
        <v>80</v>
      </c>
      <c r="C167" s="10">
        <v>4</v>
      </c>
      <c r="D167" s="17">
        <v>2</v>
      </c>
      <c r="E167" s="18">
        <v>59</v>
      </c>
      <c r="F167" s="11">
        <v>600</v>
      </c>
      <c r="G167" s="19">
        <f>G168+G169</f>
        <v>91918100</v>
      </c>
      <c r="H167" s="19">
        <f>H168+H169</f>
        <v>16714933.780000001</v>
      </c>
      <c r="I167" s="19">
        <f t="shared" si="3"/>
        <v>18.18</v>
      </c>
    </row>
    <row r="168" spans="2:9" s="27" customFormat="1" ht="16.5" x14ac:dyDescent="0.25">
      <c r="B168" s="20" t="s">
        <v>81</v>
      </c>
      <c r="C168" s="10">
        <v>4</v>
      </c>
      <c r="D168" s="17">
        <v>2</v>
      </c>
      <c r="E168" s="18">
        <v>59</v>
      </c>
      <c r="F168" s="11">
        <v>610</v>
      </c>
      <c r="G168" s="19">
        <v>53156800</v>
      </c>
      <c r="H168" s="19">
        <v>8992492.6600000001</v>
      </c>
      <c r="I168" s="19">
        <f t="shared" si="3"/>
        <v>16.920000000000002</v>
      </c>
    </row>
    <row r="169" spans="2:9" s="27" customFormat="1" ht="16.5" x14ac:dyDescent="0.25">
      <c r="B169" s="20" t="s">
        <v>82</v>
      </c>
      <c r="C169" s="10">
        <v>4</v>
      </c>
      <c r="D169" s="17">
        <v>2</v>
      </c>
      <c r="E169" s="18">
        <v>59</v>
      </c>
      <c r="F169" s="11">
        <v>620</v>
      </c>
      <c r="G169" s="19">
        <v>38761300</v>
      </c>
      <c r="H169" s="19">
        <v>7722441.1200000001</v>
      </c>
      <c r="I169" s="19">
        <f t="shared" si="3"/>
        <v>19.920000000000002</v>
      </c>
    </row>
    <row r="170" spans="2:9" s="27" customFormat="1" ht="132" x14ac:dyDescent="0.25">
      <c r="B170" s="16" t="s">
        <v>50</v>
      </c>
      <c r="C170" s="10">
        <v>4</v>
      </c>
      <c r="D170" s="17">
        <v>2</v>
      </c>
      <c r="E170" s="18">
        <v>5471</v>
      </c>
      <c r="F170" s="11"/>
      <c r="G170" s="19">
        <f>G171</f>
        <v>17299100</v>
      </c>
      <c r="H170" s="19">
        <f>H171</f>
        <v>3358250</v>
      </c>
      <c r="I170" s="19">
        <f t="shared" si="3"/>
        <v>19.41</v>
      </c>
    </row>
    <row r="171" spans="2:9" s="27" customFormat="1" ht="33" x14ac:dyDescent="0.25">
      <c r="B171" s="20" t="s">
        <v>80</v>
      </c>
      <c r="C171" s="10">
        <v>4</v>
      </c>
      <c r="D171" s="17">
        <v>2</v>
      </c>
      <c r="E171" s="18">
        <v>5471</v>
      </c>
      <c r="F171" s="11">
        <v>600</v>
      </c>
      <c r="G171" s="19">
        <f>G172+G173</f>
        <v>17299100</v>
      </c>
      <c r="H171" s="19">
        <f>H172+H173</f>
        <v>3358250</v>
      </c>
      <c r="I171" s="19">
        <f t="shared" si="3"/>
        <v>19.41</v>
      </c>
    </row>
    <row r="172" spans="2:9" s="27" customFormat="1" ht="16.5" x14ac:dyDescent="0.25">
      <c r="B172" s="20" t="s">
        <v>81</v>
      </c>
      <c r="C172" s="10">
        <v>4</v>
      </c>
      <c r="D172" s="17">
        <v>2</v>
      </c>
      <c r="E172" s="18">
        <v>5471</v>
      </c>
      <c r="F172" s="11">
        <v>610</v>
      </c>
      <c r="G172" s="19">
        <v>5912600</v>
      </c>
      <c r="H172" s="19">
        <v>1134000</v>
      </c>
      <c r="I172" s="19">
        <f t="shared" si="3"/>
        <v>19.18</v>
      </c>
    </row>
    <row r="173" spans="2:9" s="27" customFormat="1" ht="16.5" x14ac:dyDescent="0.25">
      <c r="B173" s="20" t="s">
        <v>82</v>
      </c>
      <c r="C173" s="10">
        <v>4</v>
      </c>
      <c r="D173" s="17">
        <v>2</v>
      </c>
      <c r="E173" s="18">
        <v>5471</v>
      </c>
      <c r="F173" s="11">
        <v>620</v>
      </c>
      <c r="G173" s="19">
        <v>11386500</v>
      </c>
      <c r="H173" s="19">
        <v>2224250</v>
      </c>
      <c r="I173" s="19">
        <f t="shared" si="3"/>
        <v>19.53</v>
      </c>
    </row>
    <row r="174" spans="2:9" s="27" customFormat="1" ht="49.5" x14ac:dyDescent="0.25">
      <c r="B174" s="16" t="s">
        <v>111</v>
      </c>
      <c r="C174" s="10">
        <v>4</v>
      </c>
      <c r="D174" s="17">
        <v>2</v>
      </c>
      <c r="E174" s="18">
        <v>9999</v>
      </c>
      <c r="F174" s="11"/>
      <c r="G174" s="19">
        <f>G175</f>
        <v>2419700</v>
      </c>
      <c r="H174" s="19">
        <f>H175</f>
        <v>98096.2</v>
      </c>
      <c r="I174" s="19">
        <f t="shared" si="3"/>
        <v>4.05</v>
      </c>
    </row>
    <row r="175" spans="2:9" s="27" customFormat="1" ht="33" x14ac:dyDescent="0.25">
      <c r="B175" s="20" t="s">
        <v>80</v>
      </c>
      <c r="C175" s="10">
        <v>4</v>
      </c>
      <c r="D175" s="17">
        <v>2</v>
      </c>
      <c r="E175" s="18">
        <v>9999</v>
      </c>
      <c r="F175" s="11">
        <v>600</v>
      </c>
      <c r="G175" s="19">
        <f>G176+G177</f>
        <v>2419700</v>
      </c>
      <c r="H175" s="19">
        <f>H176+H177</f>
        <v>98096.2</v>
      </c>
      <c r="I175" s="19">
        <f t="shared" si="3"/>
        <v>4.05</v>
      </c>
    </row>
    <row r="176" spans="2:9" s="27" customFormat="1" ht="16.5" x14ac:dyDescent="0.25">
      <c r="B176" s="20" t="s">
        <v>81</v>
      </c>
      <c r="C176" s="10">
        <v>4</v>
      </c>
      <c r="D176" s="17">
        <v>2</v>
      </c>
      <c r="E176" s="18">
        <v>9999</v>
      </c>
      <c r="F176" s="11">
        <v>610</v>
      </c>
      <c r="G176" s="19">
        <v>250000</v>
      </c>
      <c r="H176" s="19">
        <v>98096.2</v>
      </c>
      <c r="I176" s="19">
        <f t="shared" si="3"/>
        <v>39.24</v>
      </c>
    </row>
    <row r="177" spans="2:9" s="27" customFormat="1" ht="16.5" x14ac:dyDescent="0.25">
      <c r="B177" s="20" t="s">
        <v>82</v>
      </c>
      <c r="C177" s="10">
        <v>4</v>
      </c>
      <c r="D177" s="17">
        <v>2</v>
      </c>
      <c r="E177" s="18">
        <v>9999</v>
      </c>
      <c r="F177" s="11">
        <v>620</v>
      </c>
      <c r="G177" s="19">
        <v>2169700</v>
      </c>
      <c r="H177" s="19"/>
      <c r="I177" s="19">
        <f t="shared" si="3"/>
        <v>0</v>
      </c>
    </row>
    <row r="178" spans="2:9" s="27" customFormat="1" ht="49.5" x14ac:dyDescent="0.25">
      <c r="B178" s="16" t="s">
        <v>112</v>
      </c>
      <c r="C178" s="10">
        <v>4</v>
      </c>
      <c r="D178" s="17">
        <v>3</v>
      </c>
      <c r="E178" s="18">
        <v>0</v>
      </c>
      <c r="F178" s="11"/>
      <c r="G178" s="19">
        <f t="shared" ref="G178:H180" si="4">G179</f>
        <v>30000</v>
      </c>
      <c r="H178" s="19">
        <f t="shared" si="4"/>
        <v>0</v>
      </c>
      <c r="I178" s="19">
        <f t="shared" si="3"/>
        <v>0</v>
      </c>
    </row>
    <row r="179" spans="2:9" s="27" customFormat="1" ht="49.5" x14ac:dyDescent="0.25">
      <c r="B179" s="16" t="s">
        <v>113</v>
      </c>
      <c r="C179" s="10">
        <v>4</v>
      </c>
      <c r="D179" s="17">
        <v>3</v>
      </c>
      <c r="E179" s="18">
        <v>9999</v>
      </c>
      <c r="F179" s="11"/>
      <c r="G179" s="19">
        <f t="shared" si="4"/>
        <v>30000</v>
      </c>
      <c r="H179" s="19">
        <f t="shared" si="4"/>
        <v>0</v>
      </c>
      <c r="I179" s="19">
        <f t="shared" si="3"/>
        <v>0</v>
      </c>
    </row>
    <row r="180" spans="2:9" s="27" customFormat="1" ht="33" x14ac:dyDescent="0.25">
      <c r="B180" s="20" t="s">
        <v>80</v>
      </c>
      <c r="C180" s="10">
        <v>4</v>
      </c>
      <c r="D180" s="17">
        <v>3</v>
      </c>
      <c r="E180" s="18">
        <v>9999</v>
      </c>
      <c r="F180" s="11">
        <v>600</v>
      </c>
      <c r="G180" s="19">
        <f t="shared" si="4"/>
        <v>30000</v>
      </c>
      <c r="H180" s="19">
        <f t="shared" si="4"/>
        <v>0</v>
      </c>
      <c r="I180" s="19">
        <f t="shared" si="3"/>
        <v>0</v>
      </c>
    </row>
    <row r="181" spans="2:9" s="27" customFormat="1" ht="16.5" x14ac:dyDescent="0.25">
      <c r="B181" s="20" t="s">
        <v>82</v>
      </c>
      <c r="C181" s="10">
        <v>4</v>
      </c>
      <c r="D181" s="17">
        <v>3</v>
      </c>
      <c r="E181" s="18">
        <v>9999</v>
      </c>
      <c r="F181" s="11">
        <v>620</v>
      </c>
      <c r="G181" s="19">
        <v>30000</v>
      </c>
      <c r="H181" s="19"/>
      <c r="I181" s="19">
        <f t="shared" si="3"/>
        <v>0</v>
      </c>
    </row>
    <row r="182" spans="2:9" s="27" customFormat="1" ht="49.5" x14ac:dyDescent="0.25">
      <c r="B182" s="16" t="s">
        <v>22</v>
      </c>
      <c r="C182" s="10">
        <v>4</v>
      </c>
      <c r="D182" s="17">
        <v>4</v>
      </c>
      <c r="E182" s="18">
        <v>0</v>
      </c>
      <c r="F182" s="11"/>
      <c r="G182" s="19">
        <f t="shared" ref="G182:H184" si="5">G183</f>
        <v>3028100</v>
      </c>
      <c r="H182" s="19">
        <f t="shared" si="5"/>
        <v>567437.39</v>
      </c>
      <c r="I182" s="19">
        <f t="shared" si="3"/>
        <v>18.739999999999998</v>
      </c>
    </row>
    <row r="183" spans="2:9" s="27" customFormat="1" ht="66" x14ac:dyDescent="0.25">
      <c r="B183" s="16" t="s">
        <v>23</v>
      </c>
      <c r="C183" s="10">
        <v>4</v>
      </c>
      <c r="D183" s="17">
        <v>4</v>
      </c>
      <c r="E183" s="18">
        <v>59</v>
      </c>
      <c r="F183" s="11"/>
      <c r="G183" s="19">
        <f t="shared" si="5"/>
        <v>3028100</v>
      </c>
      <c r="H183" s="19">
        <f t="shared" si="5"/>
        <v>567437.39</v>
      </c>
      <c r="I183" s="19">
        <f t="shared" si="3"/>
        <v>18.739999999999998</v>
      </c>
    </row>
    <row r="184" spans="2:9" s="27" customFormat="1" ht="49.5" x14ac:dyDescent="0.25">
      <c r="B184" s="20" t="s">
        <v>68</v>
      </c>
      <c r="C184" s="10">
        <v>4</v>
      </c>
      <c r="D184" s="17">
        <v>4</v>
      </c>
      <c r="E184" s="18">
        <v>59</v>
      </c>
      <c r="F184" s="11">
        <v>100</v>
      </c>
      <c r="G184" s="19">
        <f t="shared" si="5"/>
        <v>3028100</v>
      </c>
      <c r="H184" s="19">
        <f t="shared" si="5"/>
        <v>567437.39</v>
      </c>
      <c r="I184" s="19">
        <f t="shared" si="3"/>
        <v>18.739999999999998</v>
      </c>
    </row>
    <row r="185" spans="2:9" s="27" customFormat="1" ht="16.5" x14ac:dyDescent="0.25">
      <c r="B185" s="20" t="s">
        <v>69</v>
      </c>
      <c r="C185" s="10">
        <v>4</v>
      </c>
      <c r="D185" s="17">
        <v>4</v>
      </c>
      <c r="E185" s="18">
        <v>59</v>
      </c>
      <c r="F185" s="11">
        <v>110</v>
      </c>
      <c r="G185" s="19">
        <v>3028100</v>
      </c>
      <c r="H185" s="19">
        <v>567437.39</v>
      </c>
      <c r="I185" s="19">
        <f t="shared" si="3"/>
        <v>18.739999999999998</v>
      </c>
    </row>
    <row r="186" spans="2:9" s="27" customFormat="1" ht="33" x14ac:dyDescent="0.25">
      <c r="B186" s="16" t="s">
        <v>140</v>
      </c>
      <c r="C186" s="10">
        <v>5</v>
      </c>
      <c r="D186" s="17">
        <v>0</v>
      </c>
      <c r="E186" s="18">
        <v>0</v>
      </c>
      <c r="F186" s="11"/>
      <c r="G186" s="19">
        <f>G187+G207</f>
        <v>85766700</v>
      </c>
      <c r="H186" s="19">
        <f>H187+H207</f>
        <v>15336884</v>
      </c>
      <c r="I186" s="19">
        <f t="shared" si="3"/>
        <v>17.88</v>
      </c>
    </row>
    <row r="187" spans="2:9" s="27" customFormat="1" ht="66" x14ac:dyDescent="0.25">
      <c r="B187" s="16" t="s">
        <v>141</v>
      </c>
      <c r="C187" s="10">
        <v>5</v>
      </c>
      <c r="D187" s="17">
        <v>1</v>
      </c>
      <c r="E187" s="18">
        <v>0</v>
      </c>
      <c r="F187" s="11"/>
      <c r="G187" s="19">
        <f>G188+G191+G202+G199+G194</f>
        <v>22552000</v>
      </c>
      <c r="H187" s="19">
        <f>H188+H191+H202+H199+H194</f>
        <v>3630092.3600000003</v>
      </c>
      <c r="I187" s="19">
        <f t="shared" si="3"/>
        <v>16.100000000000001</v>
      </c>
    </row>
    <row r="188" spans="2:9" s="27" customFormat="1" ht="82.5" x14ac:dyDescent="0.25">
      <c r="B188" s="16" t="s">
        <v>142</v>
      </c>
      <c r="C188" s="10">
        <v>5</v>
      </c>
      <c r="D188" s="17">
        <v>1</v>
      </c>
      <c r="E188" s="18">
        <v>59</v>
      </c>
      <c r="F188" s="11"/>
      <c r="G188" s="19">
        <f>G189</f>
        <v>19303000</v>
      </c>
      <c r="H188" s="19">
        <f>H189</f>
        <v>3465489.62</v>
      </c>
      <c r="I188" s="19">
        <f t="shared" si="3"/>
        <v>17.95</v>
      </c>
    </row>
    <row r="189" spans="2:9" s="27" customFormat="1" ht="33" x14ac:dyDescent="0.25">
      <c r="B189" s="20" t="s">
        <v>80</v>
      </c>
      <c r="C189" s="10">
        <v>5</v>
      </c>
      <c r="D189" s="17">
        <v>1</v>
      </c>
      <c r="E189" s="18">
        <v>59</v>
      </c>
      <c r="F189" s="11">
        <v>600</v>
      </c>
      <c r="G189" s="19">
        <f>G190</f>
        <v>19303000</v>
      </c>
      <c r="H189" s="19">
        <f>H190</f>
        <v>3465489.62</v>
      </c>
      <c r="I189" s="19">
        <f t="shared" si="3"/>
        <v>17.95</v>
      </c>
    </row>
    <row r="190" spans="2:9" s="27" customFormat="1" ht="16.5" x14ac:dyDescent="0.25">
      <c r="B190" s="20" t="s">
        <v>82</v>
      </c>
      <c r="C190" s="10">
        <v>5</v>
      </c>
      <c r="D190" s="17">
        <v>1</v>
      </c>
      <c r="E190" s="18">
        <v>59</v>
      </c>
      <c r="F190" s="11">
        <v>620</v>
      </c>
      <c r="G190" s="19">
        <v>19303000</v>
      </c>
      <c r="H190" s="19">
        <v>3465489.62</v>
      </c>
      <c r="I190" s="19">
        <f t="shared" si="3"/>
        <v>17.95</v>
      </c>
    </row>
    <row r="191" spans="2:9" s="27" customFormat="1" ht="99" x14ac:dyDescent="0.25">
      <c r="B191" s="16" t="s">
        <v>51</v>
      </c>
      <c r="C191" s="10">
        <v>5</v>
      </c>
      <c r="D191" s="17">
        <v>1</v>
      </c>
      <c r="E191" s="18">
        <v>5431</v>
      </c>
      <c r="F191" s="11"/>
      <c r="G191" s="19">
        <f>G192</f>
        <v>671900</v>
      </c>
      <c r="H191" s="19">
        <f>H192</f>
        <v>0</v>
      </c>
      <c r="I191" s="19">
        <f t="shared" si="3"/>
        <v>0</v>
      </c>
    </row>
    <row r="192" spans="2:9" s="27" customFormat="1" ht="16.5" x14ac:dyDescent="0.25">
      <c r="B192" s="20" t="s">
        <v>85</v>
      </c>
      <c r="C192" s="10">
        <v>5</v>
      </c>
      <c r="D192" s="17">
        <v>1</v>
      </c>
      <c r="E192" s="18">
        <v>5431</v>
      </c>
      <c r="F192" s="11">
        <v>200</v>
      </c>
      <c r="G192" s="19">
        <f>G193</f>
        <v>671900</v>
      </c>
      <c r="H192" s="19">
        <f>H193</f>
        <v>0</v>
      </c>
      <c r="I192" s="19">
        <f t="shared" si="3"/>
        <v>0</v>
      </c>
    </row>
    <row r="193" spans="2:9" s="27" customFormat="1" ht="16.5" x14ac:dyDescent="0.25">
      <c r="B193" s="20" t="s">
        <v>86</v>
      </c>
      <c r="C193" s="10">
        <v>5</v>
      </c>
      <c r="D193" s="17">
        <v>1</v>
      </c>
      <c r="E193" s="18">
        <v>5431</v>
      </c>
      <c r="F193" s="11">
        <v>240</v>
      </c>
      <c r="G193" s="19">
        <v>671900</v>
      </c>
      <c r="H193" s="19"/>
      <c r="I193" s="19">
        <f t="shared" si="3"/>
        <v>0</v>
      </c>
    </row>
    <row r="194" spans="2:9" s="27" customFormat="1" ht="99" x14ac:dyDescent="0.25">
      <c r="B194" s="20" t="s">
        <v>52</v>
      </c>
      <c r="C194" s="10">
        <v>5</v>
      </c>
      <c r="D194" s="17">
        <v>1</v>
      </c>
      <c r="E194" s="18">
        <v>5530</v>
      </c>
      <c r="F194" s="11"/>
      <c r="G194" s="19">
        <f>G197+G195</f>
        <v>40300</v>
      </c>
      <c r="H194" s="19">
        <f>H197+H195</f>
        <v>0</v>
      </c>
      <c r="I194" s="19">
        <f t="shared" si="3"/>
        <v>0</v>
      </c>
    </row>
    <row r="195" spans="2:9" s="27" customFormat="1" ht="49.5" x14ac:dyDescent="0.25">
      <c r="B195" s="20" t="s">
        <v>68</v>
      </c>
      <c r="C195" s="10">
        <v>5</v>
      </c>
      <c r="D195" s="17">
        <v>1</v>
      </c>
      <c r="E195" s="18">
        <v>5530</v>
      </c>
      <c r="F195" s="11">
        <v>100</v>
      </c>
      <c r="G195" s="19">
        <f>G196</f>
        <v>27280</v>
      </c>
      <c r="H195" s="19"/>
      <c r="I195" s="19">
        <f t="shared" si="3"/>
        <v>0</v>
      </c>
    </row>
    <row r="196" spans="2:9" s="27" customFormat="1" ht="16.5" x14ac:dyDescent="0.25">
      <c r="B196" s="20" t="s">
        <v>147</v>
      </c>
      <c r="C196" s="10">
        <v>5</v>
      </c>
      <c r="D196" s="17">
        <v>1</v>
      </c>
      <c r="E196" s="18">
        <v>5530</v>
      </c>
      <c r="F196" s="11">
        <v>120</v>
      </c>
      <c r="G196" s="19">
        <v>27280</v>
      </c>
      <c r="H196" s="19"/>
      <c r="I196" s="19">
        <f t="shared" si="3"/>
        <v>0</v>
      </c>
    </row>
    <row r="197" spans="2:9" s="27" customFormat="1" ht="16.5" x14ac:dyDescent="0.25">
      <c r="B197" s="20" t="s">
        <v>85</v>
      </c>
      <c r="C197" s="10">
        <v>5</v>
      </c>
      <c r="D197" s="17">
        <v>1</v>
      </c>
      <c r="E197" s="18">
        <v>5530</v>
      </c>
      <c r="F197" s="11">
        <v>200</v>
      </c>
      <c r="G197" s="19">
        <f>G198</f>
        <v>13020</v>
      </c>
      <c r="H197" s="19"/>
      <c r="I197" s="19">
        <f t="shared" si="3"/>
        <v>0</v>
      </c>
    </row>
    <row r="198" spans="2:9" s="27" customFormat="1" ht="16.5" x14ac:dyDescent="0.25">
      <c r="B198" s="20" t="s">
        <v>86</v>
      </c>
      <c r="C198" s="10">
        <v>5</v>
      </c>
      <c r="D198" s="17">
        <v>1</v>
      </c>
      <c r="E198" s="18">
        <v>5530</v>
      </c>
      <c r="F198" s="11">
        <v>240</v>
      </c>
      <c r="G198" s="19">
        <v>13020</v>
      </c>
      <c r="H198" s="19"/>
      <c r="I198" s="19">
        <f t="shared" si="3"/>
        <v>0</v>
      </c>
    </row>
    <row r="199" spans="2:9" s="27" customFormat="1" ht="82.5" x14ac:dyDescent="0.25">
      <c r="B199" s="20" t="s">
        <v>53</v>
      </c>
      <c r="C199" s="10">
        <v>5</v>
      </c>
      <c r="D199" s="17">
        <v>1</v>
      </c>
      <c r="E199" s="18">
        <v>5608</v>
      </c>
      <c r="F199" s="11"/>
      <c r="G199" s="19">
        <f>G200</f>
        <v>350000</v>
      </c>
      <c r="H199" s="19"/>
      <c r="I199" s="19">
        <f t="shared" ref="I199:I259" si="6">ROUND(H199/G199*100,2)</f>
        <v>0</v>
      </c>
    </row>
    <row r="200" spans="2:9" s="27" customFormat="1" ht="33" x14ac:dyDescent="0.25">
      <c r="B200" s="20" t="s">
        <v>80</v>
      </c>
      <c r="C200" s="10">
        <v>5</v>
      </c>
      <c r="D200" s="17">
        <v>1</v>
      </c>
      <c r="E200" s="18">
        <v>5608</v>
      </c>
      <c r="F200" s="11">
        <v>600</v>
      </c>
      <c r="G200" s="19">
        <f>G201</f>
        <v>350000</v>
      </c>
      <c r="H200" s="19"/>
      <c r="I200" s="19">
        <f t="shared" si="6"/>
        <v>0</v>
      </c>
    </row>
    <row r="201" spans="2:9" s="27" customFormat="1" ht="16.5" x14ac:dyDescent="0.25">
      <c r="B201" s="20" t="s">
        <v>82</v>
      </c>
      <c r="C201" s="10">
        <v>5</v>
      </c>
      <c r="D201" s="17">
        <v>1</v>
      </c>
      <c r="E201" s="18">
        <v>5608</v>
      </c>
      <c r="F201" s="11">
        <v>620</v>
      </c>
      <c r="G201" s="19">
        <v>350000</v>
      </c>
      <c r="H201" s="19"/>
      <c r="I201" s="19">
        <f t="shared" si="6"/>
        <v>0</v>
      </c>
    </row>
    <row r="202" spans="2:9" s="27" customFormat="1" ht="66" x14ac:dyDescent="0.25">
      <c r="B202" s="16" t="s">
        <v>216</v>
      </c>
      <c r="C202" s="10">
        <v>5</v>
      </c>
      <c r="D202" s="17">
        <v>1</v>
      </c>
      <c r="E202" s="18">
        <v>9999</v>
      </c>
      <c r="F202" s="11"/>
      <c r="G202" s="19">
        <f>G203+G205</f>
        <v>2186800</v>
      </c>
      <c r="H202" s="19">
        <f>H203+H205</f>
        <v>164602.74</v>
      </c>
      <c r="I202" s="19">
        <f t="shared" si="6"/>
        <v>7.53</v>
      </c>
    </row>
    <row r="203" spans="2:9" s="27" customFormat="1" ht="16.5" x14ac:dyDescent="0.25">
      <c r="B203" s="20" t="s">
        <v>85</v>
      </c>
      <c r="C203" s="10">
        <v>5</v>
      </c>
      <c r="D203" s="17">
        <v>1</v>
      </c>
      <c r="E203" s="18">
        <v>9999</v>
      </c>
      <c r="F203" s="11">
        <v>200</v>
      </c>
      <c r="G203" s="19">
        <f>G204</f>
        <v>6800</v>
      </c>
      <c r="H203" s="19">
        <f>H204</f>
        <v>0</v>
      </c>
      <c r="I203" s="19">
        <f t="shared" si="6"/>
        <v>0</v>
      </c>
    </row>
    <row r="204" spans="2:9" s="27" customFormat="1" ht="16.5" x14ac:dyDescent="0.25">
      <c r="B204" s="20" t="s">
        <v>86</v>
      </c>
      <c r="C204" s="10">
        <v>5</v>
      </c>
      <c r="D204" s="17">
        <v>1</v>
      </c>
      <c r="E204" s="18">
        <v>9999</v>
      </c>
      <c r="F204" s="11">
        <v>240</v>
      </c>
      <c r="G204" s="19">
        <v>6800</v>
      </c>
      <c r="H204" s="19"/>
      <c r="I204" s="19">
        <f t="shared" si="6"/>
        <v>0</v>
      </c>
    </row>
    <row r="205" spans="2:9" s="27" customFormat="1" ht="33" x14ac:dyDescent="0.25">
      <c r="B205" s="20" t="s">
        <v>80</v>
      </c>
      <c r="C205" s="10">
        <v>5</v>
      </c>
      <c r="D205" s="17">
        <v>1</v>
      </c>
      <c r="E205" s="18">
        <v>9999</v>
      </c>
      <c r="F205" s="11">
        <v>600</v>
      </c>
      <c r="G205" s="19">
        <f>G206</f>
        <v>2180000</v>
      </c>
      <c r="H205" s="19">
        <f>H206</f>
        <v>164602.74</v>
      </c>
      <c r="I205" s="19">
        <f t="shared" si="6"/>
        <v>7.55</v>
      </c>
    </row>
    <row r="206" spans="2:9" s="27" customFormat="1" ht="16.5" x14ac:dyDescent="0.25">
      <c r="B206" s="20" t="s">
        <v>82</v>
      </c>
      <c r="C206" s="10">
        <v>5</v>
      </c>
      <c r="D206" s="17">
        <v>1</v>
      </c>
      <c r="E206" s="18">
        <v>9999</v>
      </c>
      <c r="F206" s="11">
        <v>620</v>
      </c>
      <c r="G206" s="19">
        <v>2180000</v>
      </c>
      <c r="H206" s="19">
        <v>164602.74</v>
      </c>
      <c r="I206" s="19">
        <f t="shared" si="6"/>
        <v>7.55</v>
      </c>
    </row>
    <row r="207" spans="2:9" s="27" customFormat="1" ht="49.5" x14ac:dyDescent="0.25">
      <c r="B207" s="16" t="s">
        <v>217</v>
      </c>
      <c r="C207" s="10">
        <v>5</v>
      </c>
      <c r="D207" s="17">
        <v>2</v>
      </c>
      <c r="E207" s="18">
        <v>0</v>
      </c>
      <c r="F207" s="11"/>
      <c r="G207" s="19">
        <f>G208+G211</f>
        <v>63214700</v>
      </c>
      <c r="H207" s="19">
        <f>H208+H211</f>
        <v>11706791.639999999</v>
      </c>
      <c r="I207" s="19">
        <f t="shared" si="6"/>
        <v>18.52</v>
      </c>
    </row>
    <row r="208" spans="2:9" s="27" customFormat="1" ht="66" x14ac:dyDescent="0.25">
      <c r="B208" s="16" t="s">
        <v>218</v>
      </c>
      <c r="C208" s="10">
        <v>5</v>
      </c>
      <c r="D208" s="17">
        <v>2</v>
      </c>
      <c r="E208" s="18">
        <v>59</v>
      </c>
      <c r="F208" s="11"/>
      <c r="G208" s="19">
        <f>G209</f>
        <v>60238700</v>
      </c>
      <c r="H208" s="19">
        <f>H209</f>
        <v>10949125.439999999</v>
      </c>
      <c r="I208" s="19">
        <f t="shared" si="6"/>
        <v>18.18</v>
      </c>
    </row>
    <row r="209" spans="2:9" s="27" customFormat="1" ht="33" x14ac:dyDescent="0.25">
      <c r="B209" s="20" t="s">
        <v>80</v>
      </c>
      <c r="C209" s="10">
        <v>5</v>
      </c>
      <c r="D209" s="17">
        <v>2</v>
      </c>
      <c r="E209" s="18">
        <v>59</v>
      </c>
      <c r="F209" s="11">
        <v>600</v>
      </c>
      <c r="G209" s="19">
        <f>G210</f>
        <v>60238700</v>
      </c>
      <c r="H209" s="19">
        <f>H210</f>
        <v>10949125.439999999</v>
      </c>
      <c r="I209" s="19">
        <f t="shared" si="6"/>
        <v>18.18</v>
      </c>
    </row>
    <row r="210" spans="2:9" s="27" customFormat="1" ht="16.5" x14ac:dyDescent="0.25">
      <c r="B210" s="20" t="s">
        <v>81</v>
      </c>
      <c r="C210" s="10">
        <v>5</v>
      </c>
      <c r="D210" s="17">
        <v>2</v>
      </c>
      <c r="E210" s="18">
        <v>59</v>
      </c>
      <c r="F210" s="11">
        <v>610</v>
      </c>
      <c r="G210" s="19">
        <v>60238700</v>
      </c>
      <c r="H210" s="19">
        <v>10949125.439999999</v>
      </c>
      <c r="I210" s="19">
        <f t="shared" si="6"/>
        <v>18.18</v>
      </c>
    </row>
    <row r="211" spans="2:9" s="27" customFormat="1" ht="66" x14ac:dyDescent="0.25">
      <c r="B211" s="16" t="s">
        <v>157</v>
      </c>
      <c r="C211" s="10">
        <v>5</v>
      </c>
      <c r="D211" s="17">
        <v>2</v>
      </c>
      <c r="E211" s="18">
        <v>9999</v>
      </c>
      <c r="F211" s="11"/>
      <c r="G211" s="19">
        <f>G212</f>
        <v>2976000</v>
      </c>
      <c r="H211" s="19">
        <f>H212</f>
        <v>757666.2</v>
      </c>
      <c r="I211" s="19">
        <f t="shared" si="6"/>
        <v>25.46</v>
      </c>
    </row>
    <row r="212" spans="2:9" s="27" customFormat="1" ht="33" x14ac:dyDescent="0.25">
      <c r="B212" s="20" t="s">
        <v>80</v>
      </c>
      <c r="C212" s="10">
        <v>5</v>
      </c>
      <c r="D212" s="17">
        <v>2</v>
      </c>
      <c r="E212" s="18">
        <v>9999</v>
      </c>
      <c r="F212" s="11">
        <v>600</v>
      </c>
      <c r="G212" s="19">
        <f>G213</f>
        <v>2976000</v>
      </c>
      <c r="H212" s="19">
        <f>H213</f>
        <v>757666.2</v>
      </c>
      <c r="I212" s="19">
        <f t="shared" si="6"/>
        <v>25.46</v>
      </c>
    </row>
    <row r="213" spans="2:9" s="27" customFormat="1" ht="16.5" x14ac:dyDescent="0.25">
      <c r="B213" s="20" t="s">
        <v>81</v>
      </c>
      <c r="C213" s="10">
        <v>5</v>
      </c>
      <c r="D213" s="17">
        <v>2</v>
      </c>
      <c r="E213" s="18">
        <v>9999</v>
      </c>
      <c r="F213" s="11">
        <v>610</v>
      </c>
      <c r="G213" s="19">
        <v>2976000</v>
      </c>
      <c r="H213" s="19">
        <v>757666.2</v>
      </c>
      <c r="I213" s="19">
        <f t="shared" si="6"/>
        <v>25.46</v>
      </c>
    </row>
    <row r="214" spans="2:9" s="27" customFormat="1" ht="33" x14ac:dyDescent="0.25">
      <c r="B214" s="16" t="s">
        <v>158</v>
      </c>
      <c r="C214" s="10">
        <v>6</v>
      </c>
      <c r="D214" s="17">
        <v>0</v>
      </c>
      <c r="E214" s="18">
        <v>0</v>
      </c>
      <c r="F214" s="11"/>
      <c r="G214" s="19">
        <f>G215+G219</f>
        <v>5739700</v>
      </c>
      <c r="H214" s="19">
        <f>H215+H219</f>
        <v>1372225.35</v>
      </c>
      <c r="I214" s="19">
        <f t="shared" si="6"/>
        <v>23.91</v>
      </c>
    </row>
    <row r="215" spans="2:9" s="27" customFormat="1" ht="49.5" x14ac:dyDescent="0.25">
      <c r="B215" s="16" t="s">
        <v>159</v>
      </c>
      <c r="C215" s="10">
        <v>6</v>
      </c>
      <c r="D215" s="17">
        <v>1</v>
      </c>
      <c r="E215" s="18">
        <v>0</v>
      </c>
      <c r="F215" s="11"/>
      <c r="G215" s="19">
        <f t="shared" ref="G215:H217" si="7">G216</f>
        <v>460000</v>
      </c>
      <c r="H215" s="19">
        <f t="shared" si="7"/>
        <v>1326.32</v>
      </c>
      <c r="I215" s="19">
        <f t="shared" si="6"/>
        <v>0.28999999999999998</v>
      </c>
    </row>
    <row r="216" spans="2:9" s="27" customFormat="1" ht="66" x14ac:dyDescent="0.25">
      <c r="B216" s="16" t="s">
        <v>8</v>
      </c>
      <c r="C216" s="10">
        <v>6</v>
      </c>
      <c r="D216" s="17">
        <v>1</v>
      </c>
      <c r="E216" s="18">
        <v>5604</v>
      </c>
      <c r="F216" s="11"/>
      <c r="G216" s="19">
        <f t="shared" si="7"/>
        <v>460000</v>
      </c>
      <c r="H216" s="19">
        <f t="shared" si="7"/>
        <v>1326.32</v>
      </c>
      <c r="I216" s="19">
        <f t="shared" si="6"/>
        <v>0.28999999999999998</v>
      </c>
    </row>
    <row r="217" spans="2:9" s="27" customFormat="1" ht="33" x14ac:dyDescent="0.25">
      <c r="B217" s="20" t="s">
        <v>80</v>
      </c>
      <c r="C217" s="10">
        <v>6</v>
      </c>
      <c r="D217" s="17">
        <v>1</v>
      </c>
      <c r="E217" s="18">
        <v>5604</v>
      </c>
      <c r="F217" s="11">
        <v>600</v>
      </c>
      <c r="G217" s="19">
        <f t="shared" si="7"/>
        <v>460000</v>
      </c>
      <c r="H217" s="19">
        <f t="shared" si="7"/>
        <v>1326.32</v>
      </c>
      <c r="I217" s="19">
        <f t="shared" si="6"/>
        <v>0.28999999999999998</v>
      </c>
    </row>
    <row r="218" spans="2:9" s="27" customFormat="1" ht="16.5" x14ac:dyDescent="0.25">
      <c r="B218" s="20" t="s">
        <v>81</v>
      </c>
      <c r="C218" s="10">
        <v>6</v>
      </c>
      <c r="D218" s="17">
        <v>1</v>
      </c>
      <c r="E218" s="18">
        <v>5604</v>
      </c>
      <c r="F218" s="11">
        <v>610</v>
      </c>
      <c r="G218" s="19">
        <v>460000</v>
      </c>
      <c r="H218" s="19">
        <v>1326.32</v>
      </c>
      <c r="I218" s="19">
        <f t="shared" si="6"/>
        <v>0.28999999999999998</v>
      </c>
    </row>
    <row r="219" spans="2:9" s="27" customFormat="1" ht="49.5" x14ac:dyDescent="0.25">
      <c r="B219" s="16" t="s">
        <v>11</v>
      </c>
      <c r="C219" s="10">
        <v>6</v>
      </c>
      <c r="D219" s="17">
        <v>2</v>
      </c>
      <c r="E219" s="18">
        <v>0</v>
      </c>
      <c r="F219" s="11"/>
      <c r="G219" s="19">
        <f>G220+G223</f>
        <v>5279700</v>
      </c>
      <c r="H219" s="19">
        <f>H220+H223</f>
        <v>1370899.03</v>
      </c>
      <c r="I219" s="19">
        <f t="shared" si="6"/>
        <v>25.97</v>
      </c>
    </row>
    <row r="220" spans="2:9" s="27" customFormat="1" ht="66" x14ac:dyDescent="0.25">
      <c r="B220" s="16" t="s">
        <v>9</v>
      </c>
      <c r="C220" s="10">
        <v>6</v>
      </c>
      <c r="D220" s="17">
        <v>2</v>
      </c>
      <c r="E220" s="18">
        <v>204</v>
      </c>
      <c r="F220" s="11"/>
      <c r="G220" s="19">
        <f>G221</f>
        <v>3294400</v>
      </c>
      <c r="H220" s="19">
        <f>H221</f>
        <v>1235947.78</v>
      </c>
      <c r="I220" s="19">
        <f t="shared" si="6"/>
        <v>37.520000000000003</v>
      </c>
    </row>
    <row r="221" spans="2:9" s="27" customFormat="1" ht="49.5" x14ac:dyDescent="0.25">
      <c r="B221" s="20" t="s">
        <v>68</v>
      </c>
      <c r="C221" s="10">
        <v>6</v>
      </c>
      <c r="D221" s="17">
        <v>2</v>
      </c>
      <c r="E221" s="18">
        <v>204</v>
      </c>
      <c r="F221" s="11">
        <v>100</v>
      </c>
      <c r="G221" s="19">
        <f>G222</f>
        <v>3294400</v>
      </c>
      <c r="H221" s="19">
        <f>H222</f>
        <v>1235947.78</v>
      </c>
      <c r="I221" s="19">
        <f t="shared" si="6"/>
        <v>37.520000000000003</v>
      </c>
    </row>
    <row r="222" spans="2:9" s="27" customFormat="1" ht="16.5" x14ac:dyDescent="0.25">
      <c r="B222" s="20" t="s">
        <v>147</v>
      </c>
      <c r="C222" s="10">
        <v>6</v>
      </c>
      <c r="D222" s="17">
        <v>2</v>
      </c>
      <c r="E222" s="18">
        <v>204</v>
      </c>
      <c r="F222" s="11">
        <v>120</v>
      </c>
      <c r="G222" s="19">
        <v>3294400</v>
      </c>
      <c r="H222" s="19">
        <v>1235947.78</v>
      </c>
      <c r="I222" s="19">
        <f t="shared" si="6"/>
        <v>37.520000000000003</v>
      </c>
    </row>
    <row r="223" spans="2:9" s="27" customFormat="1" ht="82.5" x14ac:dyDescent="0.25">
      <c r="B223" s="16" t="s">
        <v>107</v>
      </c>
      <c r="C223" s="10">
        <v>6</v>
      </c>
      <c r="D223" s="17">
        <v>2</v>
      </c>
      <c r="E223" s="18">
        <v>5513</v>
      </c>
      <c r="F223" s="11"/>
      <c r="G223" s="19">
        <f>G224+G226</f>
        <v>1985300</v>
      </c>
      <c r="H223" s="19">
        <f>H224+H226</f>
        <v>134951.25</v>
      </c>
      <c r="I223" s="19">
        <f t="shared" si="6"/>
        <v>6.8</v>
      </c>
    </row>
    <row r="224" spans="2:9" s="27" customFormat="1" ht="49.5" x14ac:dyDescent="0.25">
      <c r="B224" s="20" t="s">
        <v>68</v>
      </c>
      <c r="C224" s="10">
        <v>6</v>
      </c>
      <c r="D224" s="17">
        <v>2</v>
      </c>
      <c r="E224" s="18">
        <v>5513</v>
      </c>
      <c r="F224" s="11">
        <v>100</v>
      </c>
      <c r="G224" s="19">
        <f>G225</f>
        <v>1137000</v>
      </c>
      <c r="H224" s="19">
        <f>H225</f>
        <v>108186.59</v>
      </c>
      <c r="I224" s="19">
        <f t="shared" si="6"/>
        <v>9.52</v>
      </c>
    </row>
    <row r="225" spans="2:9" s="27" customFormat="1" ht="16.5" x14ac:dyDescent="0.25">
      <c r="B225" s="20" t="s">
        <v>147</v>
      </c>
      <c r="C225" s="10">
        <v>6</v>
      </c>
      <c r="D225" s="17">
        <v>2</v>
      </c>
      <c r="E225" s="18">
        <v>5513</v>
      </c>
      <c r="F225" s="11">
        <v>120</v>
      </c>
      <c r="G225" s="19">
        <f>1097000+40000</f>
        <v>1137000</v>
      </c>
      <c r="H225" s="19">
        <v>108186.59</v>
      </c>
      <c r="I225" s="19">
        <f t="shared" si="6"/>
        <v>9.52</v>
      </c>
    </row>
    <row r="226" spans="2:9" s="27" customFormat="1" ht="16.5" x14ac:dyDescent="0.25">
      <c r="B226" s="20" t="s">
        <v>85</v>
      </c>
      <c r="C226" s="10">
        <v>6</v>
      </c>
      <c r="D226" s="17">
        <v>2</v>
      </c>
      <c r="E226" s="18">
        <v>5513</v>
      </c>
      <c r="F226" s="11">
        <v>200</v>
      </c>
      <c r="G226" s="19">
        <f>G227</f>
        <v>848300</v>
      </c>
      <c r="H226" s="19">
        <f>H227</f>
        <v>26764.66</v>
      </c>
      <c r="I226" s="19">
        <f t="shared" si="6"/>
        <v>3.16</v>
      </c>
    </row>
    <row r="227" spans="2:9" s="27" customFormat="1" ht="16.5" x14ac:dyDescent="0.25">
      <c r="B227" s="20" t="s">
        <v>86</v>
      </c>
      <c r="C227" s="10">
        <v>6</v>
      </c>
      <c r="D227" s="17">
        <v>2</v>
      </c>
      <c r="E227" s="18">
        <v>5513</v>
      </c>
      <c r="F227" s="11">
        <v>240</v>
      </c>
      <c r="G227" s="19">
        <v>848300</v>
      </c>
      <c r="H227" s="19">
        <v>26764.66</v>
      </c>
      <c r="I227" s="19">
        <f t="shared" si="6"/>
        <v>3.16</v>
      </c>
    </row>
    <row r="228" spans="2:9" s="27" customFormat="1" ht="49.5" x14ac:dyDescent="0.25">
      <c r="B228" s="16" t="s">
        <v>135</v>
      </c>
      <c r="C228" s="10">
        <v>7</v>
      </c>
      <c r="D228" s="17">
        <v>0</v>
      </c>
      <c r="E228" s="18">
        <v>0</v>
      </c>
      <c r="F228" s="11"/>
      <c r="G228" s="19">
        <f>G229+G237+G241+G233</f>
        <v>10531400</v>
      </c>
      <c r="H228" s="19">
        <f>H229+H237+H241+H233</f>
        <v>4838279</v>
      </c>
      <c r="I228" s="19">
        <f t="shared" si="6"/>
        <v>45.94</v>
      </c>
    </row>
    <row r="229" spans="2:9" s="27" customFormat="1" ht="66" x14ac:dyDescent="0.25">
      <c r="B229" s="16" t="s">
        <v>67</v>
      </c>
      <c r="C229" s="10">
        <v>7</v>
      </c>
      <c r="D229" s="17">
        <v>1</v>
      </c>
      <c r="E229" s="18">
        <v>0</v>
      </c>
      <c r="F229" s="11"/>
      <c r="G229" s="19">
        <f t="shared" ref="G229:H231" si="8">G230</f>
        <v>5642000</v>
      </c>
      <c r="H229" s="19">
        <f t="shared" si="8"/>
        <v>4668379</v>
      </c>
      <c r="I229" s="19">
        <f t="shared" si="6"/>
        <v>82.74</v>
      </c>
    </row>
    <row r="230" spans="2:9" s="27" customFormat="1" ht="99" x14ac:dyDescent="0.25">
      <c r="B230" s="16" t="s">
        <v>108</v>
      </c>
      <c r="C230" s="10">
        <v>7</v>
      </c>
      <c r="D230" s="17">
        <v>1</v>
      </c>
      <c r="E230" s="18">
        <v>5522</v>
      </c>
      <c r="F230" s="11"/>
      <c r="G230" s="19">
        <f t="shared" si="8"/>
        <v>5642000</v>
      </c>
      <c r="H230" s="19">
        <f t="shared" si="8"/>
        <v>4668379</v>
      </c>
      <c r="I230" s="19">
        <f t="shared" si="6"/>
        <v>82.74</v>
      </c>
    </row>
    <row r="231" spans="2:9" s="27" customFormat="1" ht="16.5" x14ac:dyDescent="0.25">
      <c r="B231" s="20" t="s">
        <v>179</v>
      </c>
      <c r="C231" s="10">
        <v>7</v>
      </c>
      <c r="D231" s="17">
        <v>1</v>
      </c>
      <c r="E231" s="18">
        <v>5522</v>
      </c>
      <c r="F231" s="11">
        <v>800</v>
      </c>
      <c r="G231" s="19">
        <f t="shared" si="8"/>
        <v>5642000</v>
      </c>
      <c r="H231" s="19">
        <f t="shared" si="8"/>
        <v>4668379</v>
      </c>
      <c r="I231" s="19">
        <f t="shared" si="6"/>
        <v>82.74</v>
      </c>
    </row>
    <row r="232" spans="2:9" s="27" customFormat="1" ht="33" x14ac:dyDescent="0.25">
      <c r="B232" s="20" t="s">
        <v>200</v>
      </c>
      <c r="C232" s="10">
        <v>7</v>
      </c>
      <c r="D232" s="17">
        <v>1</v>
      </c>
      <c r="E232" s="18">
        <v>5522</v>
      </c>
      <c r="F232" s="9">
        <v>810</v>
      </c>
      <c r="G232" s="19">
        <v>5642000</v>
      </c>
      <c r="H232" s="19">
        <v>4668379</v>
      </c>
      <c r="I232" s="19">
        <f t="shared" si="6"/>
        <v>82.74</v>
      </c>
    </row>
    <row r="233" spans="2:9" s="27" customFormat="1" ht="66" x14ac:dyDescent="0.25">
      <c r="B233" s="20" t="s">
        <v>38</v>
      </c>
      <c r="C233" s="10">
        <v>7</v>
      </c>
      <c r="D233" s="17">
        <v>2</v>
      </c>
      <c r="E233" s="18">
        <v>0</v>
      </c>
      <c r="F233" s="9"/>
      <c r="G233" s="19">
        <f>G234</f>
        <v>4500000</v>
      </c>
      <c r="H233" s="19"/>
      <c r="I233" s="19">
        <f t="shared" si="6"/>
        <v>0</v>
      </c>
    </row>
    <row r="234" spans="2:9" s="27" customFormat="1" ht="82.5" x14ac:dyDescent="0.25">
      <c r="B234" s="20" t="s">
        <v>39</v>
      </c>
      <c r="C234" s="10">
        <v>7</v>
      </c>
      <c r="D234" s="17">
        <v>2</v>
      </c>
      <c r="E234" s="18">
        <v>5525</v>
      </c>
      <c r="F234" s="9"/>
      <c r="G234" s="19">
        <f>G235</f>
        <v>4500000</v>
      </c>
      <c r="H234" s="19"/>
      <c r="I234" s="19">
        <f t="shared" si="6"/>
        <v>0</v>
      </c>
    </row>
    <row r="235" spans="2:9" s="27" customFormat="1" ht="16.5" x14ac:dyDescent="0.25">
      <c r="B235" s="20" t="s">
        <v>179</v>
      </c>
      <c r="C235" s="10">
        <v>7</v>
      </c>
      <c r="D235" s="17">
        <v>2</v>
      </c>
      <c r="E235" s="18">
        <v>5525</v>
      </c>
      <c r="F235" s="9">
        <v>800</v>
      </c>
      <c r="G235" s="19">
        <f>G236</f>
        <v>4500000</v>
      </c>
      <c r="H235" s="19"/>
      <c r="I235" s="19">
        <f t="shared" si="6"/>
        <v>0</v>
      </c>
    </row>
    <row r="236" spans="2:9" s="27" customFormat="1" ht="33" x14ac:dyDescent="0.25">
      <c r="B236" s="20" t="s">
        <v>200</v>
      </c>
      <c r="C236" s="10">
        <v>7</v>
      </c>
      <c r="D236" s="17">
        <v>2</v>
      </c>
      <c r="E236" s="18">
        <v>5525</v>
      </c>
      <c r="F236" s="9">
        <v>810</v>
      </c>
      <c r="G236" s="19">
        <v>4500000</v>
      </c>
      <c r="H236" s="19"/>
      <c r="I236" s="19">
        <f t="shared" si="6"/>
        <v>0</v>
      </c>
    </row>
    <row r="237" spans="2:9" s="27" customFormat="1" ht="82.5" x14ac:dyDescent="0.25">
      <c r="B237" s="16" t="s">
        <v>165</v>
      </c>
      <c r="C237" s="10">
        <v>7</v>
      </c>
      <c r="D237" s="17">
        <v>4</v>
      </c>
      <c r="E237" s="18">
        <v>0</v>
      </c>
      <c r="F237" s="11"/>
      <c r="G237" s="19">
        <f t="shared" ref="G237:H239" si="9">G238</f>
        <v>240400</v>
      </c>
      <c r="H237" s="19">
        <f t="shared" si="9"/>
        <v>169900</v>
      </c>
      <c r="I237" s="19">
        <f t="shared" si="6"/>
        <v>70.67</v>
      </c>
    </row>
    <row r="238" spans="2:9" s="27" customFormat="1" ht="115.5" x14ac:dyDescent="0.25">
      <c r="B238" s="16" t="s">
        <v>109</v>
      </c>
      <c r="C238" s="10">
        <v>7</v>
      </c>
      <c r="D238" s="17">
        <v>4</v>
      </c>
      <c r="E238" s="18">
        <v>5528</v>
      </c>
      <c r="F238" s="11"/>
      <c r="G238" s="19">
        <f t="shared" si="9"/>
        <v>240400</v>
      </c>
      <c r="H238" s="19">
        <f t="shared" si="9"/>
        <v>169900</v>
      </c>
      <c r="I238" s="19">
        <f t="shared" si="6"/>
        <v>70.67</v>
      </c>
    </row>
    <row r="239" spans="2:9" s="27" customFormat="1" ht="16.5" x14ac:dyDescent="0.25">
      <c r="B239" s="20" t="s">
        <v>85</v>
      </c>
      <c r="C239" s="10">
        <v>7</v>
      </c>
      <c r="D239" s="17">
        <v>4</v>
      </c>
      <c r="E239" s="18">
        <v>5528</v>
      </c>
      <c r="F239" s="11">
        <v>200</v>
      </c>
      <c r="G239" s="19">
        <f t="shared" si="9"/>
        <v>240400</v>
      </c>
      <c r="H239" s="19">
        <f t="shared" si="9"/>
        <v>169900</v>
      </c>
      <c r="I239" s="19">
        <f t="shared" si="6"/>
        <v>70.67</v>
      </c>
    </row>
    <row r="240" spans="2:9" s="27" customFormat="1" ht="16.5" x14ac:dyDescent="0.25">
      <c r="B240" s="20" t="s">
        <v>86</v>
      </c>
      <c r="C240" s="10">
        <v>7</v>
      </c>
      <c r="D240" s="17">
        <v>4</v>
      </c>
      <c r="E240" s="18">
        <v>5528</v>
      </c>
      <c r="F240" s="11">
        <v>240</v>
      </c>
      <c r="G240" s="19">
        <v>240400</v>
      </c>
      <c r="H240" s="19">
        <v>169900</v>
      </c>
      <c r="I240" s="19">
        <f t="shared" si="6"/>
        <v>70.67</v>
      </c>
    </row>
    <row r="241" spans="2:9" s="27" customFormat="1" ht="66" x14ac:dyDescent="0.25">
      <c r="B241" s="16" t="s">
        <v>168</v>
      </c>
      <c r="C241" s="10">
        <v>7</v>
      </c>
      <c r="D241" s="17">
        <v>5</v>
      </c>
      <c r="E241" s="18">
        <v>0</v>
      </c>
      <c r="F241" s="11"/>
      <c r="G241" s="19">
        <f t="shared" ref="G241:H243" si="10">G242</f>
        <v>149000</v>
      </c>
      <c r="H241" s="19">
        <f t="shared" si="10"/>
        <v>0</v>
      </c>
      <c r="I241" s="19">
        <f t="shared" si="6"/>
        <v>0</v>
      </c>
    </row>
    <row r="242" spans="2:9" s="27" customFormat="1" ht="66" x14ac:dyDescent="0.25">
      <c r="B242" s="16" t="s">
        <v>169</v>
      </c>
      <c r="C242" s="10">
        <v>7</v>
      </c>
      <c r="D242" s="17">
        <v>5</v>
      </c>
      <c r="E242" s="18">
        <v>9999</v>
      </c>
      <c r="F242" s="11"/>
      <c r="G242" s="19">
        <f t="shared" si="10"/>
        <v>149000</v>
      </c>
      <c r="H242" s="19">
        <f t="shared" si="10"/>
        <v>0</v>
      </c>
      <c r="I242" s="19">
        <f t="shared" si="6"/>
        <v>0</v>
      </c>
    </row>
    <row r="243" spans="2:9" s="27" customFormat="1" ht="16.5" x14ac:dyDescent="0.25">
      <c r="B243" s="20" t="s">
        <v>85</v>
      </c>
      <c r="C243" s="10">
        <v>7</v>
      </c>
      <c r="D243" s="17">
        <v>5</v>
      </c>
      <c r="E243" s="18">
        <v>9999</v>
      </c>
      <c r="F243" s="11">
        <v>200</v>
      </c>
      <c r="G243" s="19">
        <f t="shared" si="10"/>
        <v>149000</v>
      </c>
      <c r="H243" s="19">
        <f t="shared" si="10"/>
        <v>0</v>
      </c>
      <c r="I243" s="19">
        <f t="shared" si="6"/>
        <v>0</v>
      </c>
    </row>
    <row r="244" spans="2:9" s="27" customFormat="1" ht="16.5" x14ac:dyDescent="0.25">
      <c r="B244" s="20" t="s">
        <v>86</v>
      </c>
      <c r="C244" s="10">
        <v>7</v>
      </c>
      <c r="D244" s="17">
        <v>5</v>
      </c>
      <c r="E244" s="18">
        <v>9999</v>
      </c>
      <c r="F244" s="11">
        <v>240</v>
      </c>
      <c r="G244" s="19">
        <v>149000</v>
      </c>
      <c r="H244" s="19"/>
      <c r="I244" s="19">
        <f t="shared" si="6"/>
        <v>0</v>
      </c>
    </row>
    <row r="245" spans="2:9" s="27" customFormat="1" ht="33" x14ac:dyDescent="0.25">
      <c r="B245" s="20" t="s">
        <v>170</v>
      </c>
      <c r="C245" s="10">
        <v>8</v>
      </c>
      <c r="D245" s="17">
        <v>0</v>
      </c>
      <c r="E245" s="18">
        <v>0</v>
      </c>
      <c r="F245" s="9"/>
      <c r="G245" s="19">
        <f>G246+G250+G274+G293</f>
        <v>124548727.31999999</v>
      </c>
      <c r="H245" s="19">
        <f>H246+H250+H274+H293</f>
        <v>56261977.950000003</v>
      </c>
      <c r="I245" s="19">
        <f t="shared" si="6"/>
        <v>45.17</v>
      </c>
    </row>
    <row r="246" spans="2:9" s="27" customFormat="1" ht="66" x14ac:dyDescent="0.25">
      <c r="B246" s="16" t="s">
        <v>171</v>
      </c>
      <c r="C246" s="10">
        <v>8</v>
      </c>
      <c r="D246" s="17">
        <v>1</v>
      </c>
      <c r="E246" s="18">
        <v>0</v>
      </c>
      <c r="F246" s="11"/>
      <c r="G246" s="19">
        <f t="shared" ref="G246:H248" si="11">G247</f>
        <v>1250000</v>
      </c>
      <c r="H246" s="19">
        <f t="shared" si="11"/>
        <v>0</v>
      </c>
      <c r="I246" s="19">
        <f t="shared" si="6"/>
        <v>0</v>
      </c>
    </row>
    <row r="247" spans="2:9" s="27" customFormat="1" ht="66" x14ac:dyDescent="0.25">
      <c r="B247" s="16" t="s">
        <v>172</v>
      </c>
      <c r="C247" s="10">
        <v>8</v>
      </c>
      <c r="D247" s="17">
        <v>1</v>
      </c>
      <c r="E247" s="18">
        <v>9999</v>
      </c>
      <c r="F247" s="11"/>
      <c r="G247" s="19">
        <f t="shared" si="11"/>
        <v>1250000</v>
      </c>
      <c r="H247" s="19">
        <f t="shared" si="11"/>
        <v>0</v>
      </c>
      <c r="I247" s="19">
        <f t="shared" si="6"/>
        <v>0</v>
      </c>
    </row>
    <row r="248" spans="2:9" s="27" customFormat="1" ht="16.5" x14ac:dyDescent="0.25">
      <c r="B248" s="20" t="s">
        <v>85</v>
      </c>
      <c r="C248" s="10">
        <v>8</v>
      </c>
      <c r="D248" s="17">
        <v>1</v>
      </c>
      <c r="E248" s="18">
        <v>9999</v>
      </c>
      <c r="F248" s="11">
        <v>200</v>
      </c>
      <c r="G248" s="19">
        <f t="shared" si="11"/>
        <v>1250000</v>
      </c>
      <c r="H248" s="19">
        <f t="shared" si="11"/>
        <v>0</v>
      </c>
      <c r="I248" s="19">
        <f t="shared" si="6"/>
        <v>0</v>
      </c>
    </row>
    <row r="249" spans="2:9" s="27" customFormat="1" ht="16.5" x14ac:dyDescent="0.25">
      <c r="B249" s="20" t="s">
        <v>86</v>
      </c>
      <c r="C249" s="10">
        <v>8</v>
      </c>
      <c r="D249" s="17">
        <v>1</v>
      </c>
      <c r="E249" s="18">
        <v>9999</v>
      </c>
      <c r="F249" s="11">
        <v>240</v>
      </c>
      <c r="G249" s="19">
        <v>1250000</v>
      </c>
      <c r="H249" s="19"/>
      <c r="I249" s="19">
        <f t="shared" si="6"/>
        <v>0</v>
      </c>
    </row>
    <row r="250" spans="2:9" s="27" customFormat="1" ht="49.5" x14ac:dyDescent="0.25">
      <c r="B250" s="16" t="s">
        <v>173</v>
      </c>
      <c r="C250" s="10">
        <v>8</v>
      </c>
      <c r="D250" s="17">
        <v>2</v>
      </c>
      <c r="E250" s="18">
        <v>0</v>
      </c>
      <c r="F250" s="11"/>
      <c r="G250" s="19">
        <f>G254+G260+G257+G263+G271+G251+G266</f>
        <v>94275227.319999993</v>
      </c>
      <c r="H250" s="19">
        <f>H254+H260+H257+H263+H271+H251+H266</f>
        <v>40653281.330000006</v>
      </c>
      <c r="I250" s="19">
        <f t="shared" si="6"/>
        <v>43.12</v>
      </c>
    </row>
    <row r="251" spans="2:9" s="27" customFormat="1" ht="66" x14ac:dyDescent="0.25">
      <c r="B251" s="16" t="s">
        <v>40</v>
      </c>
      <c r="C251" s="10">
        <v>8</v>
      </c>
      <c r="D251" s="17">
        <v>2</v>
      </c>
      <c r="E251" s="18">
        <v>3203</v>
      </c>
      <c r="F251" s="11"/>
      <c r="G251" s="19">
        <f>G252</f>
        <v>2691266.55</v>
      </c>
      <c r="H251" s="19">
        <f>H252</f>
        <v>946422</v>
      </c>
      <c r="I251" s="19">
        <f t="shared" si="6"/>
        <v>35.17</v>
      </c>
    </row>
    <row r="252" spans="2:9" s="27" customFormat="1" ht="16.5" x14ac:dyDescent="0.25">
      <c r="B252" s="16" t="s">
        <v>47</v>
      </c>
      <c r="C252" s="10">
        <v>8</v>
      </c>
      <c r="D252" s="17">
        <v>2</v>
      </c>
      <c r="E252" s="18">
        <v>3203</v>
      </c>
      <c r="F252" s="11">
        <v>300</v>
      </c>
      <c r="G252" s="19">
        <f>G253</f>
        <v>2691266.55</v>
      </c>
      <c r="H252" s="19">
        <f>H253</f>
        <v>946422</v>
      </c>
      <c r="I252" s="19">
        <f t="shared" si="6"/>
        <v>35.17</v>
      </c>
    </row>
    <row r="253" spans="2:9" s="27" customFormat="1" ht="16.5" x14ac:dyDescent="0.25">
      <c r="B253" s="16" t="s">
        <v>197</v>
      </c>
      <c r="C253" s="10">
        <v>8</v>
      </c>
      <c r="D253" s="17">
        <v>2</v>
      </c>
      <c r="E253" s="18">
        <v>3203</v>
      </c>
      <c r="F253" s="11">
        <v>320</v>
      </c>
      <c r="G253" s="19">
        <v>2691266.55</v>
      </c>
      <c r="H253" s="19">
        <v>946422</v>
      </c>
      <c r="I253" s="19">
        <f t="shared" si="6"/>
        <v>35.17</v>
      </c>
    </row>
    <row r="254" spans="2:9" s="27" customFormat="1" ht="66" x14ac:dyDescent="0.25">
      <c r="B254" s="16" t="s">
        <v>103</v>
      </c>
      <c r="C254" s="10">
        <v>8</v>
      </c>
      <c r="D254" s="17">
        <v>2</v>
      </c>
      <c r="E254" s="18">
        <v>4207</v>
      </c>
      <c r="F254" s="11"/>
      <c r="G254" s="19">
        <f>G255</f>
        <v>187500</v>
      </c>
      <c r="H254" s="19">
        <f>H255</f>
        <v>0</v>
      </c>
      <c r="I254" s="19">
        <f t="shared" si="6"/>
        <v>0</v>
      </c>
    </row>
    <row r="255" spans="2:9" s="27" customFormat="1" ht="16.5" x14ac:dyDescent="0.25">
      <c r="B255" s="20" t="s">
        <v>151</v>
      </c>
      <c r="C255" s="10">
        <v>8</v>
      </c>
      <c r="D255" s="17">
        <v>2</v>
      </c>
      <c r="E255" s="18">
        <v>4207</v>
      </c>
      <c r="F255" s="11">
        <v>400</v>
      </c>
      <c r="G255" s="19">
        <f>G256</f>
        <v>187500</v>
      </c>
      <c r="H255" s="19">
        <f>H256</f>
        <v>0</v>
      </c>
      <c r="I255" s="19">
        <f t="shared" si="6"/>
        <v>0</v>
      </c>
    </row>
    <row r="256" spans="2:9" s="27" customFormat="1" ht="16.5" x14ac:dyDescent="0.25">
      <c r="B256" s="20" t="s">
        <v>152</v>
      </c>
      <c r="C256" s="10">
        <v>8</v>
      </c>
      <c r="D256" s="17">
        <v>2</v>
      </c>
      <c r="E256" s="18">
        <v>4207</v>
      </c>
      <c r="F256" s="11">
        <v>410</v>
      </c>
      <c r="G256" s="19">
        <v>187500</v>
      </c>
      <c r="H256" s="19"/>
      <c r="I256" s="19">
        <f t="shared" si="6"/>
        <v>0</v>
      </c>
    </row>
    <row r="257" spans="2:9" s="27" customFormat="1" ht="66" x14ac:dyDescent="0.25">
      <c r="B257" s="20" t="s">
        <v>101</v>
      </c>
      <c r="C257" s="10">
        <v>8</v>
      </c>
      <c r="D257" s="17">
        <v>2</v>
      </c>
      <c r="E257" s="18">
        <v>4401</v>
      </c>
      <c r="F257" s="11"/>
      <c r="G257" s="19">
        <f>G258</f>
        <v>5918166.1799999997</v>
      </c>
      <c r="H257" s="19">
        <f>H258</f>
        <v>3118906.14</v>
      </c>
      <c r="I257" s="19">
        <f t="shared" si="6"/>
        <v>52.7</v>
      </c>
    </row>
    <row r="258" spans="2:9" s="27" customFormat="1" ht="16.5" x14ac:dyDescent="0.25">
      <c r="B258" s="20" t="s">
        <v>151</v>
      </c>
      <c r="C258" s="10">
        <v>8</v>
      </c>
      <c r="D258" s="17">
        <v>2</v>
      </c>
      <c r="E258" s="18">
        <v>4401</v>
      </c>
      <c r="F258" s="11">
        <v>400</v>
      </c>
      <c r="G258" s="19">
        <f>G259</f>
        <v>5918166.1799999997</v>
      </c>
      <c r="H258" s="19">
        <f>H259</f>
        <v>3118906.14</v>
      </c>
      <c r="I258" s="19">
        <f t="shared" si="6"/>
        <v>52.7</v>
      </c>
    </row>
    <row r="259" spans="2:9" s="27" customFormat="1" ht="16.5" x14ac:dyDescent="0.25">
      <c r="B259" s="20" t="s">
        <v>152</v>
      </c>
      <c r="C259" s="10">
        <v>8</v>
      </c>
      <c r="D259" s="17">
        <v>2</v>
      </c>
      <c r="E259" s="18">
        <v>4401</v>
      </c>
      <c r="F259" s="11">
        <v>410</v>
      </c>
      <c r="G259" s="19">
        <v>5918166.1799999997</v>
      </c>
      <c r="H259" s="19">
        <v>3118906.14</v>
      </c>
      <c r="I259" s="19">
        <f t="shared" si="6"/>
        <v>52.7</v>
      </c>
    </row>
    <row r="260" spans="2:9" s="27" customFormat="1" ht="99" x14ac:dyDescent="0.25">
      <c r="B260" s="16" t="s">
        <v>54</v>
      </c>
      <c r="C260" s="10">
        <v>8</v>
      </c>
      <c r="D260" s="17">
        <v>2</v>
      </c>
      <c r="E260" s="18">
        <v>5404</v>
      </c>
      <c r="F260" s="11"/>
      <c r="G260" s="19">
        <f>G261</f>
        <v>28380395.68</v>
      </c>
      <c r="H260" s="19">
        <f>H261</f>
        <v>1506095.68</v>
      </c>
      <c r="I260" s="19">
        <f t="shared" ref="I260:I321" si="12">ROUND(H260/G260*100,2)</f>
        <v>5.31</v>
      </c>
    </row>
    <row r="261" spans="2:9" s="27" customFormat="1" ht="16.5" x14ac:dyDescent="0.25">
      <c r="B261" s="20" t="s">
        <v>151</v>
      </c>
      <c r="C261" s="10">
        <v>8</v>
      </c>
      <c r="D261" s="17">
        <v>2</v>
      </c>
      <c r="E261" s="18">
        <v>5404</v>
      </c>
      <c r="F261" s="11">
        <v>400</v>
      </c>
      <c r="G261" s="19">
        <f>G262</f>
        <v>28380395.68</v>
      </c>
      <c r="H261" s="19">
        <f>H262</f>
        <v>1506095.68</v>
      </c>
      <c r="I261" s="19">
        <f t="shared" si="12"/>
        <v>5.31</v>
      </c>
    </row>
    <row r="262" spans="2:9" s="27" customFormat="1" ht="16.5" x14ac:dyDescent="0.25">
      <c r="B262" s="20" t="s">
        <v>152</v>
      </c>
      <c r="C262" s="10">
        <v>8</v>
      </c>
      <c r="D262" s="17">
        <v>2</v>
      </c>
      <c r="E262" s="18">
        <v>5404</v>
      </c>
      <c r="F262" s="11">
        <v>410</v>
      </c>
      <c r="G262" s="19">
        <f>26693395.68+1687000</f>
        <v>28380395.68</v>
      </c>
      <c r="H262" s="19">
        <v>1506095.68</v>
      </c>
      <c r="I262" s="19">
        <f t="shared" si="12"/>
        <v>5.31</v>
      </c>
    </row>
    <row r="263" spans="2:9" s="27" customFormat="1" ht="99" x14ac:dyDescent="0.25">
      <c r="B263" s="20" t="s">
        <v>55</v>
      </c>
      <c r="C263" s="10">
        <v>8</v>
      </c>
      <c r="D263" s="17">
        <v>2</v>
      </c>
      <c r="E263" s="18">
        <v>5431</v>
      </c>
      <c r="F263" s="11"/>
      <c r="G263" s="19">
        <f>G264</f>
        <v>1178200</v>
      </c>
      <c r="H263" s="19">
        <f>H264</f>
        <v>0</v>
      </c>
      <c r="I263" s="19">
        <f t="shared" si="12"/>
        <v>0</v>
      </c>
    </row>
    <row r="264" spans="2:9" s="27" customFormat="1" ht="16.5" x14ac:dyDescent="0.25">
      <c r="B264" s="20" t="s">
        <v>85</v>
      </c>
      <c r="C264" s="10">
        <v>8</v>
      </c>
      <c r="D264" s="17">
        <v>2</v>
      </c>
      <c r="E264" s="18">
        <v>5431</v>
      </c>
      <c r="F264" s="11">
        <v>200</v>
      </c>
      <c r="G264" s="19">
        <f>G265</f>
        <v>1178200</v>
      </c>
      <c r="H264" s="19">
        <f>H265</f>
        <v>0</v>
      </c>
      <c r="I264" s="19">
        <f t="shared" si="12"/>
        <v>0</v>
      </c>
    </row>
    <row r="265" spans="2:9" s="27" customFormat="1" ht="16.5" x14ac:dyDescent="0.25">
      <c r="B265" s="20" t="s">
        <v>86</v>
      </c>
      <c r="C265" s="10">
        <v>8</v>
      </c>
      <c r="D265" s="17">
        <v>2</v>
      </c>
      <c r="E265" s="18">
        <v>5431</v>
      </c>
      <c r="F265" s="11">
        <v>240</v>
      </c>
      <c r="G265" s="19">
        <v>1178200</v>
      </c>
      <c r="H265" s="19"/>
      <c r="I265" s="19">
        <f t="shared" si="12"/>
        <v>0</v>
      </c>
    </row>
    <row r="266" spans="2:9" s="27" customFormat="1" ht="115.5" x14ac:dyDescent="0.25">
      <c r="B266" s="20" t="s">
        <v>41</v>
      </c>
      <c r="C266" s="10">
        <v>8</v>
      </c>
      <c r="D266" s="17">
        <v>2</v>
      </c>
      <c r="E266" s="18">
        <v>5445</v>
      </c>
      <c r="F266" s="11"/>
      <c r="G266" s="19">
        <f>G267+G269</f>
        <v>50791398.909999996</v>
      </c>
      <c r="H266" s="19">
        <f>H267+H269</f>
        <v>35081857.510000005</v>
      </c>
      <c r="I266" s="19">
        <f t="shared" si="12"/>
        <v>69.069999999999993</v>
      </c>
    </row>
    <row r="267" spans="2:9" s="27" customFormat="1" ht="16.5" x14ac:dyDescent="0.25">
      <c r="B267" s="16" t="s">
        <v>47</v>
      </c>
      <c r="C267" s="10">
        <v>8</v>
      </c>
      <c r="D267" s="17">
        <v>2</v>
      </c>
      <c r="E267" s="18">
        <v>5445</v>
      </c>
      <c r="F267" s="11">
        <v>300</v>
      </c>
      <c r="G267" s="19">
        <f>G268</f>
        <v>24221398.91</v>
      </c>
      <c r="H267" s="19">
        <f>H268</f>
        <v>8517798</v>
      </c>
      <c r="I267" s="19">
        <f t="shared" si="12"/>
        <v>35.17</v>
      </c>
    </row>
    <row r="268" spans="2:9" s="27" customFormat="1" ht="16.5" x14ac:dyDescent="0.25">
      <c r="B268" s="16" t="s">
        <v>197</v>
      </c>
      <c r="C268" s="10">
        <v>8</v>
      </c>
      <c r="D268" s="17">
        <v>2</v>
      </c>
      <c r="E268" s="18">
        <v>5445</v>
      </c>
      <c r="F268" s="11">
        <v>320</v>
      </c>
      <c r="G268" s="19">
        <v>24221398.91</v>
      </c>
      <c r="H268" s="19">
        <v>8517798</v>
      </c>
      <c r="I268" s="19">
        <f t="shared" si="12"/>
        <v>35.17</v>
      </c>
    </row>
    <row r="269" spans="2:9" s="27" customFormat="1" ht="16.5" x14ac:dyDescent="0.25">
      <c r="B269" s="20" t="s">
        <v>151</v>
      </c>
      <c r="C269" s="10">
        <v>8</v>
      </c>
      <c r="D269" s="17">
        <v>2</v>
      </c>
      <c r="E269" s="18">
        <v>5445</v>
      </c>
      <c r="F269" s="11">
        <v>400</v>
      </c>
      <c r="G269" s="19">
        <f>G270</f>
        <v>26570000</v>
      </c>
      <c r="H269" s="19">
        <f>H270</f>
        <v>26564059.510000002</v>
      </c>
      <c r="I269" s="19">
        <f t="shared" si="12"/>
        <v>99.98</v>
      </c>
    </row>
    <row r="270" spans="2:9" s="27" customFormat="1" ht="16.5" x14ac:dyDescent="0.25">
      <c r="B270" s="20" t="s">
        <v>152</v>
      </c>
      <c r="C270" s="10">
        <v>8</v>
      </c>
      <c r="D270" s="17">
        <v>2</v>
      </c>
      <c r="E270" s="18">
        <v>5445</v>
      </c>
      <c r="F270" s="11">
        <v>410</v>
      </c>
      <c r="G270" s="19">
        <v>26570000</v>
      </c>
      <c r="H270" s="19">
        <v>26564059.510000002</v>
      </c>
      <c r="I270" s="19">
        <f t="shared" si="12"/>
        <v>99.98</v>
      </c>
    </row>
    <row r="271" spans="2:9" s="27" customFormat="1" ht="66" x14ac:dyDescent="0.25">
      <c r="B271" s="20" t="s">
        <v>174</v>
      </c>
      <c r="C271" s="10">
        <v>8</v>
      </c>
      <c r="D271" s="17">
        <v>2</v>
      </c>
      <c r="E271" s="18">
        <v>9999</v>
      </c>
      <c r="F271" s="11"/>
      <c r="G271" s="19">
        <f>G272</f>
        <v>5128300</v>
      </c>
      <c r="H271" s="19">
        <f>H272</f>
        <v>0</v>
      </c>
      <c r="I271" s="19">
        <f t="shared" si="12"/>
        <v>0</v>
      </c>
    </row>
    <row r="272" spans="2:9" s="27" customFormat="1" ht="16.5" x14ac:dyDescent="0.25">
      <c r="B272" s="20" t="s">
        <v>85</v>
      </c>
      <c r="C272" s="10">
        <v>8</v>
      </c>
      <c r="D272" s="17">
        <v>2</v>
      </c>
      <c r="E272" s="18">
        <v>9999</v>
      </c>
      <c r="F272" s="11">
        <v>200</v>
      </c>
      <c r="G272" s="19">
        <f>G273</f>
        <v>5128300</v>
      </c>
      <c r="H272" s="19">
        <f>H273</f>
        <v>0</v>
      </c>
      <c r="I272" s="19">
        <f t="shared" si="12"/>
        <v>0</v>
      </c>
    </row>
    <row r="273" spans="2:9" s="27" customFormat="1" ht="16.5" x14ac:dyDescent="0.25">
      <c r="B273" s="20" t="s">
        <v>86</v>
      </c>
      <c r="C273" s="10">
        <v>8</v>
      </c>
      <c r="D273" s="17">
        <v>2</v>
      </c>
      <c r="E273" s="18">
        <v>9999</v>
      </c>
      <c r="F273" s="11">
        <v>240</v>
      </c>
      <c r="G273" s="19">
        <v>5128300</v>
      </c>
      <c r="H273" s="19"/>
      <c r="I273" s="19">
        <f t="shared" si="12"/>
        <v>0</v>
      </c>
    </row>
    <row r="274" spans="2:9" s="27" customFormat="1" ht="66" x14ac:dyDescent="0.25">
      <c r="B274" s="20" t="s">
        <v>102</v>
      </c>
      <c r="C274" s="10">
        <v>8</v>
      </c>
      <c r="D274" s="17">
        <v>4</v>
      </c>
      <c r="E274" s="18">
        <v>0</v>
      </c>
      <c r="F274" s="9"/>
      <c r="G274" s="19">
        <f>G275+G278+G281+G284+G287+G290</f>
        <v>7145300</v>
      </c>
      <c r="H274" s="19">
        <f>H275+H278+H281+H284+H287+H290</f>
        <v>0</v>
      </c>
      <c r="I274" s="19">
        <f t="shared" si="12"/>
        <v>0</v>
      </c>
    </row>
    <row r="275" spans="2:9" s="27" customFormat="1" ht="99" x14ac:dyDescent="0.25">
      <c r="B275" s="16" t="s">
        <v>187</v>
      </c>
      <c r="C275" s="10">
        <v>8</v>
      </c>
      <c r="D275" s="17">
        <v>4</v>
      </c>
      <c r="E275" s="18">
        <v>3201</v>
      </c>
      <c r="F275" s="11"/>
      <c r="G275" s="19">
        <f>G276</f>
        <v>21100</v>
      </c>
      <c r="H275" s="19">
        <f>H276</f>
        <v>0</v>
      </c>
      <c r="I275" s="19">
        <f t="shared" si="12"/>
        <v>0</v>
      </c>
    </row>
    <row r="276" spans="2:9" s="27" customFormat="1" ht="16.5" x14ac:dyDescent="0.25">
      <c r="B276" s="20" t="s">
        <v>47</v>
      </c>
      <c r="C276" s="10">
        <v>8</v>
      </c>
      <c r="D276" s="17">
        <v>4</v>
      </c>
      <c r="E276" s="18">
        <v>3201</v>
      </c>
      <c r="F276" s="11">
        <v>300</v>
      </c>
      <c r="G276" s="19">
        <f>G277</f>
        <v>21100</v>
      </c>
      <c r="H276" s="19">
        <f>H277</f>
        <v>0</v>
      </c>
      <c r="I276" s="19">
        <f t="shared" si="12"/>
        <v>0</v>
      </c>
    </row>
    <row r="277" spans="2:9" s="27" customFormat="1" ht="16.5" x14ac:dyDescent="0.25">
      <c r="B277" s="20" t="s">
        <v>197</v>
      </c>
      <c r="C277" s="10">
        <v>8</v>
      </c>
      <c r="D277" s="17">
        <v>4</v>
      </c>
      <c r="E277" s="18">
        <v>3201</v>
      </c>
      <c r="F277" s="11">
        <v>320</v>
      </c>
      <c r="G277" s="19">
        <v>21100</v>
      </c>
      <c r="H277" s="19"/>
      <c r="I277" s="19">
        <f t="shared" si="12"/>
        <v>0</v>
      </c>
    </row>
    <row r="278" spans="2:9" s="27" customFormat="1" ht="99" x14ac:dyDescent="0.25">
      <c r="B278" s="16" t="s">
        <v>188</v>
      </c>
      <c r="C278" s="10">
        <v>8</v>
      </c>
      <c r="D278" s="17">
        <v>4</v>
      </c>
      <c r="E278" s="18">
        <v>3202</v>
      </c>
      <c r="F278" s="11"/>
      <c r="G278" s="19">
        <f>G279</f>
        <v>41600</v>
      </c>
      <c r="H278" s="19">
        <f>H279</f>
        <v>0</v>
      </c>
      <c r="I278" s="19">
        <f t="shared" si="12"/>
        <v>0</v>
      </c>
    </row>
    <row r="279" spans="2:9" s="27" customFormat="1" ht="16.5" x14ac:dyDescent="0.25">
      <c r="B279" s="20" t="s">
        <v>47</v>
      </c>
      <c r="C279" s="10">
        <v>8</v>
      </c>
      <c r="D279" s="17">
        <v>4</v>
      </c>
      <c r="E279" s="18">
        <v>3202</v>
      </c>
      <c r="F279" s="11">
        <v>300</v>
      </c>
      <c r="G279" s="19">
        <f>G280</f>
        <v>41600</v>
      </c>
      <c r="H279" s="19">
        <f>H280</f>
        <v>0</v>
      </c>
      <c r="I279" s="19">
        <f t="shared" si="12"/>
        <v>0</v>
      </c>
    </row>
    <row r="280" spans="2:9" s="27" customFormat="1" ht="16.5" x14ac:dyDescent="0.25">
      <c r="B280" s="20" t="s">
        <v>197</v>
      </c>
      <c r="C280" s="10">
        <v>8</v>
      </c>
      <c r="D280" s="17">
        <v>4</v>
      </c>
      <c r="E280" s="18">
        <v>3202</v>
      </c>
      <c r="F280" s="11">
        <v>320</v>
      </c>
      <c r="G280" s="19">
        <v>41600</v>
      </c>
      <c r="H280" s="19"/>
      <c r="I280" s="19">
        <f t="shared" si="12"/>
        <v>0</v>
      </c>
    </row>
    <row r="281" spans="2:9" s="27" customFormat="1" ht="115.5" x14ac:dyDescent="0.25">
      <c r="B281" s="16" t="s">
        <v>110</v>
      </c>
      <c r="C281" s="10">
        <v>8</v>
      </c>
      <c r="D281" s="17">
        <v>4</v>
      </c>
      <c r="E281" s="18">
        <v>5135</v>
      </c>
      <c r="F281" s="11"/>
      <c r="G281" s="19">
        <f>G282</f>
        <v>5875200</v>
      </c>
      <c r="H281" s="19">
        <f>H282</f>
        <v>0</v>
      </c>
      <c r="I281" s="19">
        <f t="shared" si="12"/>
        <v>0</v>
      </c>
    </row>
    <row r="282" spans="2:9" s="27" customFormat="1" ht="16.5" x14ac:dyDescent="0.25">
      <c r="B282" s="20" t="s">
        <v>47</v>
      </c>
      <c r="C282" s="10">
        <v>8</v>
      </c>
      <c r="D282" s="17">
        <v>4</v>
      </c>
      <c r="E282" s="18">
        <v>5135</v>
      </c>
      <c r="F282" s="11">
        <v>300</v>
      </c>
      <c r="G282" s="19">
        <f>G283</f>
        <v>5875200</v>
      </c>
      <c r="H282" s="19">
        <f>H283</f>
        <v>0</v>
      </c>
      <c r="I282" s="19">
        <f t="shared" si="12"/>
        <v>0</v>
      </c>
    </row>
    <row r="283" spans="2:9" s="27" customFormat="1" ht="16.5" x14ac:dyDescent="0.25">
      <c r="B283" s="20" t="s">
        <v>197</v>
      </c>
      <c r="C283" s="10">
        <v>8</v>
      </c>
      <c r="D283" s="17">
        <v>4</v>
      </c>
      <c r="E283" s="18">
        <v>5135</v>
      </c>
      <c r="F283" s="11">
        <v>320</v>
      </c>
      <c r="G283" s="19">
        <v>5875200</v>
      </c>
      <c r="H283" s="19"/>
      <c r="I283" s="19">
        <f t="shared" si="12"/>
        <v>0</v>
      </c>
    </row>
    <row r="284" spans="2:9" s="27" customFormat="1" ht="99" x14ac:dyDescent="0.25">
      <c r="B284" s="16" t="s">
        <v>28</v>
      </c>
      <c r="C284" s="10">
        <v>8</v>
      </c>
      <c r="D284" s="17">
        <v>4</v>
      </c>
      <c r="E284" s="18">
        <v>5440</v>
      </c>
      <c r="F284" s="11"/>
      <c r="G284" s="19">
        <f>G285</f>
        <v>790000</v>
      </c>
      <c r="H284" s="19">
        <f>H285</f>
        <v>0</v>
      </c>
      <c r="I284" s="19">
        <f t="shared" si="12"/>
        <v>0</v>
      </c>
    </row>
    <row r="285" spans="2:9" s="27" customFormat="1" ht="16.5" x14ac:dyDescent="0.25">
      <c r="B285" s="20" t="s">
        <v>47</v>
      </c>
      <c r="C285" s="10">
        <v>8</v>
      </c>
      <c r="D285" s="17">
        <v>4</v>
      </c>
      <c r="E285" s="18">
        <v>5440</v>
      </c>
      <c r="F285" s="11">
        <v>300</v>
      </c>
      <c r="G285" s="19">
        <f>G286</f>
        <v>790000</v>
      </c>
      <c r="H285" s="19">
        <f>H286</f>
        <v>0</v>
      </c>
      <c r="I285" s="19">
        <f t="shared" si="12"/>
        <v>0</v>
      </c>
    </row>
    <row r="286" spans="2:9" s="27" customFormat="1" ht="16.5" x14ac:dyDescent="0.25">
      <c r="B286" s="20" t="s">
        <v>197</v>
      </c>
      <c r="C286" s="10">
        <v>8</v>
      </c>
      <c r="D286" s="17">
        <v>4</v>
      </c>
      <c r="E286" s="18">
        <v>5440</v>
      </c>
      <c r="F286" s="11">
        <v>320</v>
      </c>
      <c r="G286" s="19">
        <v>790000</v>
      </c>
      <c r="H286" s="19"/>
      <c r="I286" s="19">
        <f t="shared" si="12"/>
        <v>0</v>
      </c>
    </row>
    <row r="287" spans="2:9" s="27" customFormat="1" ht="99" x14ac:dyDescent="0.25">
      <c r="B287" s="16" t="s">
        <v>29</v>
      </c>
      <c r="C287" s="10">
        <v>8</v>
      </c>
      <c r="D287" s="17">
        <v>4</v>
      </c>
      <c r="E287" s="18">
        <v>5469</v>
      </c>
      <c r="F287" s="11"/>
      <c r="G287" s="19">
        <f>G288</f>
        <v>400000</v>
      </c>
      <c r="H287" s="19">
        <f>H288</f>
        <v>0</v>
      </c>
      <c r="I287" s="19">
        <f t="shared" si="12"/>
        <v>0</v>
      </c>
    </row>
    <row r="288" spans="2:9" s="27" customFormat="1" ht="16.5" x14ac:dyDescent="0.25">
      <c r="B288" s="20" t="s">
        <v>47</v>
      </c>
      <c r="C288" s="10">
        <v>8</v>
      </c>
      <c r="D288" s="17">
        <v>4</v>
      </c>
      <c r="E288" s="18">
        <v>5469</v>
      </c>
      <c r="F288" s="11">
        <v>300</v>
      </c>
      <c r="G288" s="19">
        <f>G289</f>
        <v>400000</v>
      </c>
      <c r="H288" s="19">
        <f>H289</f>
        <v>0</v>
      </c>
      <c r="I288" s="19">
        <f t="shared" si="12"/>
        <v>0</v>
      </c>
    </row>
    <row r="289" spans="2:9" s="27" customFormat="1" ht="16.5" x14ac:dyDescent="0.25">
      <c r="B289" s="20" t="s">
        <v>197</v>
      </c>
      <c r="C289" s="10">
        <v>8</v>
      </c>
      <c r="D289" s="17">
        <v>4</v>
      </c>
      <c r="E289" s="18">
        <v>5469</v>
      </c>
      <c r="F289" s="11">
        <v>320</v>
      </c>
      <c r="G289" s="19">
        <v>400000</v>
      </c>
      <c r="H289" s="19"/>
      <c r="I289" s="19">
        <f t="shared" si="12"/>
        <v>0</v>
      </c>
    </row>
    <row r="290" spans="2:9" s="27" customFormat="1" ht="148.5" x14ac:dyDescent="0.25">
      <c r="B290" s="20" t="s">
        <v>30</v>
      </c>
      <c r="C290" s="10">
        <v>8</v>
      </c>
      <c r="D290" s="17">
        <v>4</v>
      </c>
      <c r="E290" s="18">
        <v>5529</v>
      </c>
      <c r="F290" s="9"/>
      <c r="G290" s="19">
        <f>G291</f>
        <v>17400</v>
      </c>
      <c r="H290" s="19">
        <f>H291</f>
        <v>0</v>
      </c>
      <c r="I290" s="19">
        <f t="shared" si="12"/>
        <v>0</v>
      </c>
    </row>
    <row r="291" spans="2:9" s="27" customFormat="1" ht="49.5" x14ac:dyDescent="0.25">
      <c r="B291" s="20" t="s">
        <v>68</v>
      </c>
      <c r="C291" s="10">
        <v>8</v>
      </c>
      <c r="D291" s="17">
        <v>4</v>
      </c>
      <c r="E291" s="18">
        <v>5529</v>
      </c>
      <c r="F291" s="11">
        <v>100</v>
      </c>
      <c r="G291" s="19">
        <f>G292</f>
        <v>17400</v>
      </c>
      <c r="H291" s="19">
        <f>H292</f>
        <v>0</v>
      </c>
      <c r="I291" s="19">
        <f t="shared" si="12"/>
        <v>0</v>
      </c>
    </row>
    <row r="292" spans="2:9" s="27" customFormat="1" ht="16.5" x14ac:dyDescent="0.25">
      <c r="B292" s="20" t="s">
        <v>147</v>
      </c>
      <c r="C292" s="10">
        <v>8</v>
      </c>
      <c r="D292" s="17">
        <v>4</v>
      </c>
      <c r="E292" s="18">
        <v>5529</v>
      </c>
      <c r="F292" s="11">
        <v>120</v>
      </c>
      <c r="G292" s="19">
        <v>17400</v>
      </c>
      <c r="H292" s="19"/>
      <c r="I292" s="19">
        <f t="shared" si="12"/>
        <v>0</v>
      </c>
    </row>
    <row r="293" spans="2:9" s="27" customFormat="1" ht="66" x14ac:dyDescent="0.25">
      <c r="B293" s="16" t="s">
        <v>156</v>
      </c>
      <c r="C293" s="10">
        <v>8</v>
      </c>
      <c r="D293" s="17">
        <v>5</v>
      </c>
      <c r="E293" s="18">
        <v>0</v>
      </c>
      <c r="F293" s="11"/>
      <c r="G293" s="19">
        <f>G294</f>
        <v>21878200</v>
      </c>
      <c r="H293" s="19">
        <f>H294</f>
        <v>15608696.620000001</v>
      </c>
      <c r="I293" s="19">
        <f t="shared" si="12"/>
        <v>71.34</v>
      </c>
    </row>
    <row r="294" spans="2:9" s="27" customFormat="1" ht="82.5" x14ac:dyDescent="0.25">
      <c r="B294" s="16" t="s">
        <v>114</v>
      </c>
      <c r="C294" s="10">
        <v>8</v>
      </c>
      <c r="D294" s="17">
        <v>5</v>
      </c>
      <c r="E294" s="18">
        <v>59</v>
      </c>
      <c r="F294" s="11"/>
      <c r="G294" s="19">
        <f>G295+G297+G299</f>
        <v>21878200</v>
      </c>
      <c r="H294" s="19">
        <f>H295+H297+H299</f>
        <v>15608696.620000001</v>
      </c>
      <c r="I294" s="19">
        <f t="shared" si="12"/>
        <v>71.34</v>
      </c>
    </row>
    <row r="295" spans="2:9" s="27" customFormat="1" ht="49.5" x14ac:dyDescent="0.25">
      <c r="B295" s="20" t="s">
        <v>68</v>
      </c>
      <c r="C295" s="10">
        <v>8</v>
      </c>
      <c r="D295" s="17">
        <v>5</v>
      </c>
      <c r="E295" s="18">
        <v>59</v>
      </c>
      <c r="F295" s="11">
        <v>100</v>
      </c>
      <c r="G295" s="19">
        <f>G296</f>
        <v>17590180.239999998</v>
      </c>
      <c r="H295" s="19">
        <f>H296</f>
        <v>12719840.210000001</v>
      </c>
      <c r="I295" s="19">
        <f t="shared" si="12"/>
        <v>72.31</v>
      </c>
    </row>
    <row r="296" spans="2:9" s="27" customFormat="1" ht="16.5" x14ac:dyDescent="0.25">
      <c r="B296" s="20" t="s">
        <v>69</v>
      </c>
      <c r="C296" s="10">
        <v>8</v>
      </c>
      <c r="D296" s="17">
        <v>5</v>
      </c>
      <c r="E296" s="18">
        <v>59</v>
      </c>
      <c r="F296" s="11">
        <v>110</v>
      </c>
      <c r="G296" s="19">
        <f>17019180.24+571000</f>
        <v>17590180.239999998</v>
      </c>
      <c r="H296" s="19">
        <f>12697686.71+22153.5</f>
        <v>12719840.210000001</v>
      </c>
      <c r="I296" s="19">
        <f t="shared" si="12"/>
        <v>72.31</v>
      </c>
    </row>
    <row r="297" spans="2:9" s="27" customFormat="1" ht="16.5" x14ac:dyDescent="0.25">
      <c r="B297" s="20" t="s">
        <v>85</v>
      </c>
      <c r="C297" s="10">
        <v>8</v>
      </c>
      <c r="D297" s="17">
        <v>5</v>
      </c>
      <c r="E297" s="18">
        <v>59</v>
      </c>
      <c r="F297" s="11">
        <v>200</v>
      </c>
      <c r="G297" s="19">
        <f>G298</f>
        <v>1878571.05</v>
      </c>
      <c r="H297" s="19">
        <f>H298</f>
        <v>497307.7</v>
      </c>
      <c r="I297" s="19">
        <f t="shared" si="12"/>
        <v>26.47</v>
      </c>
    </row>
    <row r="298" spans="2:9" s="27" customFormat="1" ht="16.5" x14ac:dyDescent="0.25">
      <c r="B298" s="20" t="s">
        <v>86</v>
      </c>
      <c r="C298" s="10">
        <v>8</v>
      </c>
      <c r="D298" s="17">
        <v>5</v>
      </c>
      <c r="E298" s="18">
        <v>59</v>
      </c>
      <c r="F298" s="11">
        <v>240</v>
      </c>
      <c r="G298" s="19">
        <v>1878571.05</v>
      </c>
      <c r="H298" s="19">
        <v>497307.7</v>
      </c>
      <c r="I298" s="19">
        <f t="shared" si="12"/>
        <v>26.47</v>
      </c>
    </row>
    <row r="299" spans="2:9" s="27" customFormat="1" ht="16.5" x14ac:dyDescent="0.25">
      <c r="B299" s="20" t="s">
        <v>179</v>
      </c>
      <c r="C299" s="10">
        <v>8</v>
      </c>
      <c r="D299" s="17">
        <v>5</v>
      </c>
      <c r="E299" s="18">
        <v>59</v>
      </c>
      <c r="F299" s="11">
        <v>800</v>
      </c>
      <c r="G299" s="19">
        <f>G301+G300</f>
        <v>2409448.71</v>
      </c>
      <c r="H299" s="19">
        <f>H301+H300</f>
        <v>2391548.71</v>
      </c>
      <c r="I299" s="19">
        <f t="shared" si="12"/>
        <v>99.26</v>
      </c>
    </row>
    <row r="300" spans="2:9" s="27" customFormat="1" ht="16.5" x14ac:dyDescent="0.25">
      <c r="B300" s="20" t="s">
        <v>163</v>
      </c>
      <c r="C300" s="10">
        <v>8</v>
      </c>
      <c r="D300" s="17">
        <v>5</v>
      </c>
      <c r="E300" s="18">
        <v>59</v>
      </c>
      <c r="F300" s="11">
        <v>830</v>
      </c>
      <c r="G300" s="19">
        <v>2325548.71</v>
      </c>
      <c r="H300" s="19">
        <v>2325548.71</v>
      </c>
      <c r="I300" s="19">
        <f t="shared" si="12"/>
        <v>100</v>
      </c>
    </row>
    <row r="301" spans="2:9" s="27" customFormat="1" ht="16.5" x14ac:dyDescent="0.25">
      <c r="B301" s="16" t="s">
        <v>180</v>
      </c>
      <c r="C301" s="10">
        <v>8</v>
      </c>
      <c r="D301" s="17">
        <v>5</v>
      </c>
      <c r="E301" s="18">
        <v>59</v>
      </c>
      <c r="F301" s="11">
        <v>850</v>
      </c>
      <c r="G301" s="19">
        <f>17900+66000</f>
        <v>83900</v>
      </c>
      <c r="H301" s="19">
        <v>66000</v>
      </c>
      <c r="I301" s="19">
        <f t="shared" si="12"/>
        <v>78.67</v>
      </c>
    </row>
    <row r="302" spans="2:9" s="27" customFormat="1" ht="49.5" x14ac:dyDescent="0.25">
      <c r="B302" s="16" t="s">
        <v>115</v>
      </c>
      <c r="C302" s="10">
        <v>9</v>
      </c>
      <c r="D302" s="17">
        <v>0</v>
      </c>
      <c r="E302" s="18">
        <v>0</v>
      </c>
      <c r="F302" s="11"/>
      <c r="G302" s="19">
        <f>G303+G315</f>
        <v>44916500</v>
      </c>
      <c r="H302" s="19">
        <f>H303+H315</f>
        <v>1314465.98</v>
      </c>
      <c r="I302" s="19">
        <f t="shared" si="12"/>
        <v>2.93</v>
      </c>
    </row>
    <row r="303" spans="2:9" s="27" customFormat="1" ht="66" x14ac:dyDescent="0.25">
      <c r="B303" s="16" t="s">
        <v>116</v>
      </c>
      <c r="C303" s="10">
        <v>9</v>
      </c>
      <c r="D303" s="17">
        <v>1</v>
      </c>
      <c r="E303" s="18">
        <v>0</v>
      </c>
      <c r="F303" s="11"/>
      <c r="G303" s="19">
        <f>G304+G307+G312</f>
        <v>44322000</v>
      </c>
      <c r="H303" s="19">
        <f>H304+H307+H312</f>
        <v>1314465.98</v>
      </c>
      <c r="I303" s="19">
        <f t="shared" si="12"/>
        <v>2.97</v>
      </c>
    </row>
    <row r="304" spans="2:9" s="27" customFormat="1" ht="82.5" x14ac:dyDescent="0.25">
      <c r="B304" s="16" t="s">
        <v>145</v>
      </c>
      <c r="C304" s="10">
        <v>9</v>
      </c>
      <c r="D304" s="17">
        <v>1</v>
      </c>
      <c r="E304" s="18">
        <v>4207</v>
      </c>
      <c r="F304" s="11"/>
      <c r="G304" s="19">
        <f>G305</f>
        <v>2186000</v>
      </c>
      <c r="H304" s="19">
        <f>H305</f>
        <v>65701.66</v>
      </c>
      <c r="I304" s="19">
        <f t="shared" si="12"/>
        <v>3.01</v>
      </c>
    </row>
    <row r="305" spans="2:9" s="27" customFormat="1" ht="16.5" x14ac:dyDescent="0.25">
      <c r="B305" s="20" t="s">
        <v>151</v>
      </c>
      <c r="C305" s="10">
        <v>9</v>
      </c>
      <c r="D305" s="17">
        <v>1</v>
      </c>
      <c r="E305" s="18">
        <v>4207</v>
      </c>
      <c r="F305" s="11">
        <v>400</v>
      </c>
      <c r="G305" s="19">
        <f>G306</f>
        <v>2186000</v>
      </c>
      <c r="H305" s="19">
        <f>H306</f>
        <v>65701.66</v>
      </c>
      <c r="I305" s="19">
        <f t="shared" si="12"/>
        <v>3.01</v>
      </c>
    </row>
    <row r="306" spans="2:9" s="27" customFormat="1" ht="16.5" x14ac:dyDescent="0.25">
      <c r="B306" s="20" t="s">
        <v>152</v>
      </c>
      <c r="C306" s="10">
        <v>9</v>
      </c>
      <c r="D306" s="17">
        <v>1</v>
      </c>
      <c r="E306" s="18">
        <v>4207</v>
      </c>
      <c r="F306" s="11">
        <v>410</v>
      </c>
      <c r="G306" s="19">
        <v>2186000</v>
      </c>
      <c r="H306" s="19">
        <v>65701.66</v>
      </c>
      <c r="I306" s="19">
        <f t="shared" si="12"/>
        <v>3.01</v>
      </c>
    </row>
    <row r="307" spans="2:9" s="27" customFormat="1" ht="99" x14ac:dyDescent="0.25">
      <c r="B307" s="16" t="s">
        <v>56</v>
      </c>
      <c r="C307" s="10">
        <v>9</v>
      </c>
      <c r="D307" s="17">
        <v>1</v>
      </c>
      <c r="E307" s="18">
        <v>5430</v>
      </c>
      <c r="F307" s="11"/>
      <c r="G307" s="19">
        <f>G308+G310</f>
        <v>42106000</v>
      </c>
      <c r="H307" s="19">
        <f>H308+H310</f>
        <v>1248329.07</v>
      </c>
      <c r="I307" s="19">
        <f t="shared" si="12"/>
        <v>2.96</v>
      </c>
    </row>
    <row r="308" spans="2:9" s="27" customFormat="1" ht="16.5" x14ac:dyDescent="0.25">
      <c r="B308" s="20" t="s">
        <v>85</v>
      </c>
      <c r="C308" s="10">
        <v>9</v>
      </c>
      <c r="D308" s="17">
        <v>1</v>
      </c>
      <c r="E308" s="18">
        <v>5430</v>
      </c>
      <c r="F308" s="11">
        <v>200</v>
      </c>
      <c r="G308" s="19">
        <f>G309</f>
        <v>566000</v>
      </c>
      <c r="H308" s="19">
        <f>H309</f>
        <v>0</v>
      </c>
      <c r="I308" s="19">
        <f t="shared" si="12"/>
        <v>0</v>
      </c>
    </row>
    <row r="309" spans="2:9" s="27" customFormat="1" ht="16.5" x14ac:dyDescent="0.25">
      <c r="B309" s="20" t="s">
        <v>86</v>
      </c>
      <c r="C309" s="10">
        <v>9</v>
      </c>
      <c r="D309" s="17">
        <v>1</v>
      </c>
      <c r="E309" s="18">
        <v>5430</v>
      </c>
      <c r="F309" s="11">
        <v>240</v>
      </c>
      <c r="G309" s="19">
        <v>566000</v>
      </c>
      <c r="H309" s="19"/>
      <c r="I309" s="19">
        <f t="shared" si="12"/>
        <v>0</v>
      </c>
    </row>
    <row r="310" spans="2:9" s="27" customFormat="1" ht="16.5" x14ac:dyDescent="0.25">
      <c r="B310" s="20" t="s">
        <v>151</v>
      </c>
      <c r="C310" s="10">
        <v>9</v>
      </c>
      <c r="D310" s="17">
        <v>1</v>
      </c>
      <c r="E310" s="18">
        <v>5430</v>
      </c>
      <c r="F310" s="11">
        <v>400</v>
      </c>
      <c r="G310" s="19">
        <f>G311</f>
        <v>41540000</v>
      </c>
      <c r="H310" s="19">
        <f>H311</f>
        <v>1248329.07</v>
      </c>
      <c r="I310" s="19">
        <f t="shared" si="12"/>
        <v>3.01</v>
      </c>
    </row>
    <row r="311" spans="2:9" s="27" customFormat="1" ht="16.5" x14ac:dyDescent="0.25">
      <c r="B311" s="20" t="s">
        <v>152</v>
      </c>
      <c r="C311" s="10">
        <v>9</v>
      </c>
      <c r="D311" s="17">
        <v>1</v>
      </c>
      <c r="E311" s="18">
        <v>5430</v>
      </c>
      <c r="F311" s="11">
        <v>410</v>
      </c>
      <c r="G311" s="19">
        <v>41540000</v>
      </c>
      <c r="H311" s="19">
        <v>1248329.07</v>
      </c>
      <c r="I311" s="19">
        <f t="shared" si="12"/>
        <v>3.01</v>
      </c>
    </row>
    <row r="312" spans="2:9" s="27" customFormat="1" ht="66" x14ac:dyDescent="0.25">
      <c r="B312" s="20" t="s">
        <v>144</v>
      </c>
      <c r="C312" s="10">
        <v>9</v>
      </c>
      <c r="D312" s="17">
        <v>1</v>
      </c>
      <c r="E312" s="18">
        <v>9999</v>
      </c>
      <c r="F312" s="11"/>
      <c r="G312" s="19">
        <f>G313</f>
        <v>30000</v>
      </c>
      <c r="H312" s="19">
        <f>H313</f>
        <v>435.25</v>
      </c>
      <c r="I312" s="19">
        <f t="shared" si="12"/>
        <v>1.45</v>
      </c>
    </row>
    <row r="313" spans="2:9" s="27" customFormat="1" ht="16.5" x14ac:dyDescent="0.25">
      <c r="B313" s="20" t="s">
        <v>85</v>
      </c>
      <c r="C313" s="10">
        <v>9</v>
      </c>
      <c r="D313" s="17">
        <v>1</v>
      </c>
      <c r="E313" s="18">
        <v>9999</v>
      </c>
      <c r="F313" s="11">
        <v>200</v>
      </c>
      <c r="G313" s="19">
        <f>G314</f>
        <v>30000</v>
      </c>
      <c r="H313" s="19">
        <f>H314</f>
        <v>435.25</v>
      </c>
      <c r="I313" s="19">
        <f t="shared" si="12"/>
        <v>1.45</v>
      </c>
    </row>
    <row r="314" spans="2:9" s="27" customFormat="1" ht="16.5" x14ac:dyDescent="0.25">
      <c r="B314" s="20" t="s">
        <v>86</v>
      </c>
      <c r="C314" s="10">
        <v>9</v>
      </c>
      <c r="D314" s="17">
        <v>1</v>
      </c>
      <c r="E314" s="18">
        <v>9999</v>
      </c>
      <c r="F314" s="11">
        <v>240</v>
      </c>
      <c r="G314" s="19">
        <v>30000</v>
      </c>
      <c r="H314" s="19">
        <v>435.25</v>
      </c>
      <c r="I314" s="19">
        <f t="shared" si="12"/>
        <v>1.45</v>
      </c>
    </row>
    <row r="315" spans="2:9" s="27" customFormat="1" ht="66" x14ac:dyDescent="0.25">
      <c r="B315" s="16" t="s">
        <v>146</v>
      </c>
      <c r="C315" s="10">
        <v>9</v>
      </c>
      <c r="D315" s="17">
        <v>2</v>
      </c>
      <c r="E315" s="18">
        <v>0</v>
      </c>
      <c r="F315" s="11"/>
      <c r="G315" s="19">
        <f t="shared" ref="G315:H317" si="13">G316</f>
        <v>594500</v>
      </c>
      <c r="H315" s="19">
        <f t="shared" si="13"/>
        <v>0</v>
      </c>
      <c r="I315" s="19">
        <f t="shared" si="12"/>
        <v>0</v>
      </c>
    </row>
    <row r="316" spans="2:9" s="27" customFormat="1" ht="99" x14ac:dyDescent="0.25">
      <c r="B316" s="20" t="s">
        <v>31</v>
      </c>
      <c r="C316" s="10">
        <v>9</v>
      </c>
      <c r="D316" s="17">
        <v>2</v>
      </c>
      <c r="E316" s="18">
        <v>9601</v>
      </c>
      <c r="F316" s="9"/>
      <c r="G316" s="19">
        <f t="shared" si="13"/>
        <v>594500</v>
      </c>
      <c r="H316" s="19">
        <f t="shared" si="13"/>
        <v>0</v>
      </c>
      <c r="I316" s="19">
        <f t="shared" si="12"/>
        <v>0</v>
      </c>
    </row>
    <row r="317" spans="2:9" s="27" customFormat="1" ht="33" x14ac:dyDescent="0.25">
      <c r="B317" s="20" t="s">
        <v>80</v>
      </c>
      <c r="C317" s="10">
        <v>9</v>
      </c>
      <c r="D317" s="17">
        <v>2</v>
      </c>
      <c r="E317" s="18">
        <v>9601</v>
      </c>
      <c r="F317" s="9">
        <v>600</v>
      </c>
      <c r="G317" s="19">
        <f t="shared" si="13"/>
        <v>594500</v>
      </c>
      <c r="H317" s="19">
        <f t="shared" si="13"/>
        <v>0</v>
      </c>
      <c r="I317" s="19">
        <f t="shared" si="12"/>
        <v>0</v>
      </c>
    </row>
    <row r="318" spans="2:9" s="27" customFormat="1" ht="33" x14ac:dyDescent="0.25">
      <c r="B318" s="20" t="s">
        <v>70</v>
      </c>
      <c r="C318" s="10">
        <v>9</v>
      </c>
      <c r="D318" s="17">
        <v>2</v>
      </c>
      <c r="E318" s="18">
        <v>9601</v>
      </c>
      <c r="F318" s="9">
        <v>630</v>
      </c>
      <c r="G318" s="19">
        <v>594500</v>
      </c>
      <c r="H318" s="19"/>
      <c r="I318" s="19">
        <f t="shared" si="12"/>
        <v>0</v>
      </c>
    </row>
    <row r="319" spans="2:9" s="27" customFormat="1" ht="66" x14ac:dyDescent="0.25">
      <c r="B319" s="16" t="s">
        <v>87</v>
      </c>
      <c r="C319" s="10">
        <v>10</v>
      </c>
      <c r="D319" s="17">
        <v>0</v>
      </c>
      <c r="E319" s="18">
        <v>0</v>
      </c>
      <c r="F319" s="11"/>
      <c r="G319" s="19">
        <f>G320+G348</f>
        <v>10902114.880000001</v>
      </c>
      <c r="H319" s="19">
        <f>H320+H348</f>
        <v>1411328.61</v>
      </c>
      <c r="I319" s="19">
        <f t="shared" si="12"/>
        <v>12.95</v>
      </c>
    </row>
    <row r="320" spans="2:9" s="27" customFormat="1" ht="82.5" x14ac:dyDescent="0.25">
      <c r="B320" s="16" t="s">
        <v>88</v>
      </c>
      <c r="C320" s="10">
        <v>10</v>
      </c>
      <c r="D320" s="17">
        <v>1</v>
      </c>
      <c r="E320" s="18">
        <v>0</v>
      </c>
      <c r="F320" s="11"/>
      <c r="G320" s="19">
        <f>G321+G345+G324+G330+G335+G340+G327</f>
        <v>10825714.880000001</v>
      </c>
      <c r="H320" s="19">
        <f>H321+H345+H324+H330+H335+H340+H327</f>
        <v>1411328.61</v>
      </c>
      <c r="I320" s="19">
        <f t="shared" si="12"/>
        <v>13.04</v>
      </c>
    </row>
    <row r="321" spans="2:9" s="27" customFormat="1" ht="115.5" x14ac:dyDescent="0.25">
      <c r="B321" s="16" t="s">
        <v>57</v>
      </c>
      <c r="C321" s="10">
        <v>10</v>
      </c>
      <c r="D321" s="17">
        <v>1</v>
      </c>
      <c r="E321" s="18">
        <v>5431</v>
      </c>
      <c r="F321" s="11"/>
      <c r="G321" s="19">
        <f>G322</f>
        <v>2525500</v>
      </c>
      <c r="H321" s="19">
        <f>H322</f>
        <v>0</v>
      </c>
      <c r="I321" s="19">
        <f t="shared" si="12"/>
        <v>0</v>
      </c>
    </row>
    <row r="322" spans="2:9" s="27" customFormat="1" ht="16.5" x14ac:dyDescent="0.25">
      <c r="B322" s="20" t="s">
        <v>85</v>
      </c>
      <c r="C322" s="10">
        <v>10</v>
      </c>
      <c r="D322" s="17">
        <v>1</v>
      </c>
      <c r="E322" s="18">
        <v>5431</v>
      </c>
      <c r="F322" s="11">
        <v>200</v>
      </c>
      <c r="G322" s="19">
        <f>G323</f>
        <v>2525500</v>
      </c>
      <c r="H322" s="19">
        <f>H323</f>
        <v>0</v>
      </c>
      <c r="I322" s="19">
        <f t="shared" ref="I322:I385" si="14">ROUND(H322/G322*100,2)</f>
        <v>0</v>
      </c>
    </row>
    <row r="323" spans="2:9" s="27" customFormat="1" ht="16.5" x14ac:dyDescent="0.25">
      <c r="B323" s="20" t="s">
        <v>86</v>
      </c>
      <c r="C323" s="10">
        <v>10</v>
      </c>
      <c r="D323" s="17">
        <v>1</v>
      </c>
      <c r="E323" s="18">
        <v>5431</v>
      </c>
      <c r="F323" s="11">
        <v>240</v>
      </c>
      <c r="G323" s="19">
        <v>2525500</v>
      </c>
      <c r="H323" s="19"/>
      <c r="I323" s="19">
        <f t="shared" si="14"/>
        <v>0</v>
      </c>
    </row>
    <row r="324" spans="2:9" s="27" customFormat="1" ht="99" x14ac:dyDescent="0.25">
      <c r="B324" s="16" t="s">
        <v>58</v>
      </c>
      <c r="C324" s="10">
        <v>10</v>
      </c>
      <c r="D324" s="17">
        <v>1</v>
      </c>
      <c r="E324" s="18">
        <v>5443</v>
      </c>
      <c r="F324" s="11"/>
      <c r="G324" s="19">
        <f>G325</f>
        <v>99100</v>
      </c>
      <c r="H324" s="19">
        <f>H325</f>
        <v>0</v>
      </c>
      <c r="I324" s="19">
        <f t="shared" si="14"/>
        <v>0</v>
      </c>
    </row>
    <row r="325" spans="2:9" s="27" customFormat="1" ht="16.5" x14ac:dyDescent="0.25">
      <c r="B325" s="20" t="s">
        <v>85</v>
      </c>
      <c r="C325" s="10">
        <v>10</v>
      </c>
      <c r="D325" s="17">
        <v>1</v>
      </c>
      <c r="E325" s="18">
        <v>5443</v>
      </c>
      <c r="F325" s="11">
        <v>200</v>
      </c>
      <c r="G325" s="19">
        <f>G326</f>
        <v>99100</v>
      </c>
      <c r="H325" s="19">
        <f>H326</f>
        <v>0</v>
      </c>
      <c r="I325" s="19">
        <f t="shared" si="14"/>
        <v>0</v>
      </c>
    </row>
    <row r="326" spans="2:9" s="27" customFormat="1" ht="16.5" x14ac:dyDescent="0.25">
      <c r="B326" s="20" t="s">
        <v>86</v>
      </c>
      <c r="C326" s="10">
        <v>10</v>
      </c>
      <c r="D326" s="17">
        <v>1</v>
      </c>
      <c r="E326" s="18">
        <v>5443</v>
      </c>
      <c r="F326" s="11">
        <v>240</v>
      </c>
      <c r="G326" s="19">
        <v>99100</v>
      </c>
      <c r="H326" s="19"/>
      <c r="I326" s="19">
        <f t="shared" si="14"/>
        <v>0</v>
      </c>
    </row>
    <row r="327" spans="2:9" s="27" customFormat="1" ht="132" x14ac:dyDescent="0.25">
      <c r="B327" s="20" t="s">
        <v>42</v>
      </c>
      <c r="C327" s="10">
        <v>10</v>
      </c>
      <c r="D327" s="17">
        <v>1</v>
      </c>
      <c r="E327" s="18">
        <v>5444</v>
      </c>
      <c r="F327" s="11"/>
      <c r="G327" s="19">
        <f>G328</f>
        <v>159014.88</v>
      </c>
      <c r="H327" s="19"/>
      <c r="I327" s="19">
        <f t="shared" si="14"/>
        <v>0</v>
      </c>
    </row>
    <row r="328" spans="2:9" s="27" customFormat="1" ht="16.5" x14ac:dyDescent="0.25">
      <c r="B328" s="20" t="s">
        <v>85</v>
      </c>
      <c r="C328" s="10">
        <v>10</v>
      </c>
      <c r="D328" s="17">
        <v>1</v>
      </c>
      <c r="E328" s="18">
        <v>5444</v>
      </c>
      <c r="F328" s="11">
        <v>200</v>
      </c>
      <c r="G328" s="19">
        <f>G329</f>
        <v>159014.88</v>
      </c>
      <c r="H328" s="19"/>
      <c r="I328" s="19">
        <f t="shared" si="14"/>
        <v>0</v>
      </c>
    </row>
    <row r="329" spans="2:9" s="27" customFormat="1" ht="16.5" x14ac:dyDescent="0.25">
      <c r="B329" s="20" t="s">
        <v>86</v>
      </c>
      <c r="C329" s="10">
        <v>10</v>
      </c>
      <c r="D329" s="17">
        <v>1</v>
      </c>
      <c r="E329" s="18">
        <v>5444</v>
      </c>
      <c r="F329" s="11">
        <v>240</v>
      </c>
      <c r="G329" s="19">
        <v>159014.88</v>
      </c>
      <c r="H329" s="19"/>
      <c r="I329" s="19">
        <f t="shared" si="14"/>
        <v>0</v>
      </c>
    </row>
    <row r="330" spans="2:9" s="27" customFormat="1" ht="99" x14ac:dyDescent="0.25">
      <c r="B330" s="16" t="s">
        <v>32</v>
      </c>
      <c r="C330" s="10">
        <v>10</v>
      </c>
      <c r="D330" s="17">
        <v>1</v>
      </c>
      <c r="E330" s="18">
        <v>5520</v>
      </c>
      <c r="F330" s="11"/>
      <c r="G330" s="19">
        <f>G331+G333</f>
        <v>1632800</v>
      </c>
      <c r="H330" s="19">
        <f>H331+H333</f>
        <v>335050.53000000003</v>
      </c>
      <c r="I330" s="19">
        <f t="shared" si="14"/>
        <v>20.52</v>
      </c>
    </row>
    <row r="331" spans="2:9" s="27" customFormat="1" ht="49.5" x14ac:dyDescent="0.25">
      <c r="B331" s="20" t="s">
        <v>68</v>
      </c>
      <c r="C331" s="10">
        <v>10</v>
      </c>
      <c r="D331" s="17">
        <v>1</v>
      </c>
      <c r="E331" s="18">
        <v>5520</v>
      </c>
      <c r="F331" s="11">
        <v>100</v>
      </c>
      <c r="G331" s="19">
        <f>G332</f>
        <v>1473000</v>
      </c>
      <c r="H331" s="19">
        <f>H332</f>
        <v>333922.40000000002</v>
      </c>
      <c r="I331" s="19">
        <f t="shared" si="14"/>
        <v>22.67</v>
      </c>
    </row>
    <row r="332" spans="2:9" s="27" customFormat="1" ht="16.5" x14ac:dyDescent="0.25">
      <c r="B332" s="20" t="s">
        <v>147</v>
      </c>
      <c r="C332" s="10">
        <v>10</v>
      </c>
      <c r="D332" s="17">
        <v>1</v>
      </c>
      <c r="E332" s="18">
        <v>5520</v>
      </c>
      <c r="F332" s="11">
        <v>120</v>
      </c>
      <c r="G332" s="19">
        <v>1473000</v>
      </c>
      <c r="H332" s="19">
        <v>333922.40000000002</v>
      </c>
      <c r="I332" s="19">
        <f t="shared" si="14"/>
        <v>22.67</v>
      </c>
    </row>
    <row r="333" spans="2:9" s="27" customFormat="1" ht="16.5" x14ac:dyDescent="0.25">
      <c r="B333" s="20" t="s">
        <v>85</v>
      </c>
      <c r="C333" s="10">
        <v>10</v>
      </c>
      <c r="D333" s="17">
        <v>1</v>
      </c>
      <c r="E333" s="18">
        <v>5520</v>
      </c>
      <c r="F333" s="11">
        <v>200</v>
      </c>
      <c r="G333" s="19">
        <f>G334</f>
        <v>159800</v>
      </c>
      <c r="H333" s="19">
        <f>H334</f>
        <v>1128.1300000000001</v>
      </c>
      <c r="I333" s="19">
        <f t="shared" si="14"/>
        <v>0.71</v>
      </c>
    </row>
    <row r="334" spans="2:9" s="27" customFormat="1" ht="16.5" x14ac:dyDescent="0.25">
      <c r="B334" s="20" t="s">
        <v>86</v>
      </c>
      <c r="C334" s="10">
        <v>10</v>
      </c>
      <c r="D334" s="17">
        <v>1</v>
      </c>
      <c r="E334" s="18">
        <v>5520</v>
      </c>
      <c r="F334" s="11">
        <v>240</v>
      </c>
      <c r="G334" s="19">
        <v>159800</v>
      </c>
      <c r="H334" s="19">
        <v>1128.1300000000001</v>
      </c>
      <c r="I334" s="19">
        <f t="shared" si="14"/>
        <v>0.71</v>
      </c>
    </row>
    <row r="335" spans="2:9" s="27" customFormat="1" ht="132" x14ac:dyDescent="0.25">
      <c r="B335" s="16" t="s">
        <v>90</v>
      </c>
      <c r="C335" s="10">
        <v>10</v>
      </c>
      <c r="D335" s="17">
        <v>1</v>
      </c>
      <c r="E335" s="18">
        <v>5930</v>
      </c>
      <c r="F335" s="11"/>
      <c r="G335" s="19">
        <f>G336+G338</f>
        <v>5014100</v>
      </c>
      <c r="H335" s="19">
        <f>H336+H338</f>
        <v>743278.27</v>
      </c>
      <c r="I335" s="19">
        <f t="shared" si="14"/>
        <v>14.82</v>
      </c>
    </row>
    <row r="336" spans="2:9" s="27" customFormat="1" ht="49.5" x14ac:dyDescent="0.25">
      <c r="B336" s="20" t="s">
        <v>68</v>
      </c>
      <c r="C336" s="10">
        <v>10</v>
      </c>
      <c r="D336" s="17">
        <v>1</v>
      </c>
      <c r="E336" s="18">
        <v>5930</v>
      </c>
      <c r="F336" s="11">
        <v>100</v>
      </c>
      <c r="G336" s="19">
        <f>G337</f>
        <v>4894100</v>
      </c>
      <c r="H336" s="19">
        <f>H337</f>
        <v>743278.27</v>
      </c>
      <c r="I336" s="19">
        <f t="shared" si="14"/>
        <v>15.19</v>
      </c>
    </row>
    <row r="337" spans="2:9" s="27" customFormat="1" ht="16.5" x14ac:dyDescent="0.25">
      <c r="B337" s="20" t="s">
        <v>147</v>
      </c>
      <c r="C337" s="10">
        <v>10</v>
      </c>
      <c r="D337" s="17">
        <v>1</v>
      </c>
      <c r="E337" s="18">
        <v>5930</v>
      </c>
      <c r="F337" s="11">
        <v>120</v>
      </c>
      <c r="G337" s="19">
        <v>4894100</v>
      </c>
      <c r="H337" s="19">
        <v>743278.27</v>
      </c>
      <c r="I337" s="19">
        <f t="shared" si="14"/>
        <v>15.19</v>
      </c>
    </row>
    <row r="338" spans="2:9" s="27" customFormat="1" ht="16.5" x14ac:dyDescent="0.25">
      <c r="B338" s="20" t="s">
        <v>85</v>
      </c>
      <c r="C338" s="10">
        <v>10</v>
      </c>
      <c r="D338" s="17">
        <v>1</v>
      </c>
      <c r="E338" s="18">
        <v>5930</v>
      </c>
      <c r="F338" s="11">
        <v>200</v>
      </c>
      <c r="G338" s="19">
        <f>G339</f>
        <v>120000</v>
      </c>
      <c r="H338" s="19"/>
      <c r="I338" s="19">
        <f t="shared" si="14"/>
        <v>0</v>
      </c>
    </row>
    <row r="339" spans="2:9" s="27" customFormat="1" ht="16.5" x14ac:dyDescent="0.25">
      <c r="B339" s="20" t="s">
        <v>86</v>
      </c>
      <c r="C339" s="10">
        <v>10</v>
      </c>
      <c r="D339" s="17">
        <v>1</v>
      </c>
      <c r="E339" s="18">
        <v>5930</v>
      </c>
      <c r="F339" s="11">
        <v>240</v>
      </c>
      <c r="G339" s="19">
        <v>120000</v>
      </c>
      <c r="H339" s="19"/>
      <c r="I339" s="19">
        <f t="shared" si="14"/>
        <v>0</v>
      </c>
    </row>
    <row r="340" spans="2:9" s="27" customFormat="1" ht="132" x14ac:dyDescent="0.25">
      <c r="B340" s="16" t="s">
        <v>46</v>
      </c>
      <c r="C340" s="10">
        <v>10</v>
      </c>
      <c r="D340" s="17">
        <v>1</v>
      </c>
      <c r="E340" s="18">
        <v>5931</v>
      </c>
      <c r="F340" s="11"/>
      <c r="G340" s="19">
        <f>G341+G343</f>
        <v>1327200</v>
      </c>
      <c r="H340" s="19">
        <f>H341+H343</f>
        <v>332999.81</v>
      </c>
      <c r="I340" s="19">
        <f t="shared" si="14"/>
        <v>25.09</v>
      </c>
    </row>
    <row r="341" spans="2:9" s="27" customFormat="1" ht="49.5" x14ac:dyDescent="0.25">
      <c r="B341" s="20" t="s">
        <v>68</v>
      </c>
      <c r="C341" s="10">
        <v>10</v>
      </c>
      <c r="D341" s="17">
        <v>1</v>
      </c>
      <c r="E341" s="18">
        <v>5931</v>
      </c>
      <c r="F341" s="11">
        <v>100</v>
      </c>
      <c r="G341" s="19">
        <f>G342</f>
        <v>496900</v>
      </c>
      <c r="H341" s="19">
        <f>H342</f>
        <v>318277.81</v>
      </c>
      <c r="I341" s="19">
        <f t="shared" si="14"/>
        <v>64.05</v>
      </c>
    </row>
    <row r="342" spans="2:9" s="27" customFormat="1" ht="16.5" x14ac:dyDescent="0.25">
      <c r="B342" s="20" t="s">
        <v>147</v>
      </c>
      <c r="C342" s="10">
        <v>10</v>
      </c>
      <c r="D342" s="17">
        <v>1</v>
      </c>
      <c r="E342" s="18">
        <v>5931</v>
      </c>
      <c r="F342" s="11">
        <v>120</v>
      </c>
      <c r="G342" s="19">
        <f>396900+100000</f>
        <v>496900</v>
      </c>
      <c r="H342" s="19">
        <v>318277.81</v>
      </c>
      <c r="I342" s="19">
        <f t="shared" si="14"/>
        <v>64.05</v>
      </c>
    </row>
    <row r="343" spans="2:9" s="27" customFormat="1" ht="16.5" x14ac:dyDescent="0.25">
      <c r="B343" s="20" t="s">
        <v>85</v>
      </c>
      <c r="C343" s="10">
        <v>10</v>
      </c>
      <c r="D343" s="17">
        <v>1</v>
      </c>
      <c r="E343" s="18">
        <v>5931</v>
      </c>
      <c r="F343" s="11">
        <v>200</v>
      </c>
      <c r="G343" s="19">
        <f>G344</f>
        <v>830300</v>
      </c>
      <c r="H343" s="19">
        <f>H344</f>
        <v>14722</v>
      </c>
      <c r="I343" s="19">
        <f t="shared" si="14"/>
        <v>1.77</v>
      </c>
    </row>
    <row r="344" spans="2:9" s="27" customFormat="1" ht="16.5" x14ac:dyDescent="0.25">
      <c r="B344" s="20" t="s">
        <v>86</v>
      </c>
      <c r="C344" s="10">
        <v>10</v>
      </c>
      <c r="D344" s="17">
        <v>1</v>
      </c>
      <c r="E344" s="18">
        <v>5931</v>
      </c>
      <c r="F344" s="11">
        <v>240</v>
      </c>
      <c r="G344" s="19">
        <v>830300</v>
      </c>
      <c r="H344" s="19">
        <v>14722</v>
      </c>
      <c r="I344" s="19">
        <f t="shared" si="14"/>
        <v>1.77</v>
      </c>
    </row>
    <row r="345" spans="2:9" s="27" customFormat="1" ht="82.5" x14ac:dyDescent="0.25">
      <c r="B345" s="20" t="s">
        <v>66</v>
      </c>
      <c r="C345" s="10">
        <v>10</v>
      </c>
      <c r="D345" s="17">
        <v>1</v>
      </c>
      <c r="E345" s="18">
        <v>9999</v>
      </c>
      <c r="F345" s="11"/>
      <c r="G345" s="19">
        <f>G346</f>
        <v>68000</v>
      </c>
      <c r="H345" s="19">
        <f>H346</f>
        <v>0</v>
      </c>
      <c r="I345" s="19">
        <f t="shared" si="14"/>
        <v>0</v>
      </c>
    </row>
    <row r="346" spans="2:9" s="27" customFormat="1" ht="16.5" x14ac:dyDescent="0.25">
      <c r="B346" s="20" t="s">
        <v>85</v>
      </c>
      <c r="C346" s="10">
        <v>10</v>
      </c>
      <c r="D346" s="17">
        <v>1</v>
      </c>
      <c r="E346" s="18">
        <v>9999</v>
      </c>
      <c r="F346" s="11">
        <v>200</v>
      </c>
      <c r="G346" s="19">
        <f>G347</f>
        <v>68000</v>
      </c>
      <c r="H346" s="19">
        <f>H347</f>
        <v>0</v>
      </c>
      <c r="I346" s="19">
        <f t="shared" si="14"/>
        <v>0</v>
      </c>
    </row>
    <row r="347" spans="2:9" s="27" customFormat="1" ht="16.5" x14ac:dyDescent="0.25">
      <c r="B347" s="20" t="s">
        <v>86</v>
      </c>
      <c r="C347" s="10">
        <v>10</v>
      </c>
      <c r="D347" s="17">
        <v>1</v>
      </c>
      <c r="E347" s="18">
        <v>9999</v>
      </c>
      <c r="F347" s="11">
        <v>240</v>
      </c>
      <c r="G347" s="19">
        <v>68000</v>
      </c>
      <c r="H347" s="19"/>
      <c r="I347" s="19">
        <f t="shared" si="14"/>
        <v>0</v>
      </c>
    </row>
    <row r="348" spans="2:9" s="27" customFormat="1" ht="82.5" x14ac:dyDescent="0.25">
      <c r="B348" s="16" t="s">
        <v>189</v>
      </c>
      <c r="C348" s="10">
        <v>10</v>
      </c>
      <c r="D348" s="17">
        <v>3</v>
      </c>
      <c r="E348" s="18">
        <v>0</v>
      </c>
      <c r="F348" s="11"/>
      <c r="G348" s="19">
        <f t="shared" ref="G348:H350" si="15">G349</f>
        <v>76400</v>
      </c>
      <c r="H348" s="19">
        <f t="shared" si="15"/>
        <v>0</v>
      </c>
      <c r="I348" s="19">
        <f t="shared" si="14"/>
        <v>0</v>
      </c>
    </row>
    <row r="349" spans="2:9" s="27" customFormat="1" ht="82.5" x14ac:dyDescent="0.25">
      <c r="B349" s="16" t="s">
        <v>183</v>
      </c>
      <c r="C349" s="10">
        <v>10</v>
      </c>
      <c r="D349" s="17">
        <v>3</v>
      </c>
      <c r="E349" s="18">
        <v>9999</v>
      </c>
      <c r="F349" s="11"/>
      <c r="G349" s="19">
        <f t="shared" si="15"/>
        <v>76400</v>
      </c>
      <c r="H349" s="19">
        <f t="shared" si="15"/>
        <v>0</v>
      </c>
      <c r="I349" s="19">
        <f t="shared" si="14"/>
        <v>0</v>
      </c>
    </row>
    <row r="350" spans="2:9" s="27" customFormat="1" ht="16.5" x14ac:dyDescent="0.25">
      <c r="B350" s="20" t="s">
        <v>85</v>
      </c>
      <c r="C350" s="10">
        <v>10</v>
      </c>
      <c r="D350" s="17">
        <v>3</v>
      </c>
      <c r="E350" s="18">
        <v>9999</v>
      </c>
      <c r="F350" s="11">
        <v>200</v>
      </c>
      <c r="G350" s="19">
        <f t="shared" si="15"/>
        <v>76400</v>
      </c>
      <c r="H350" s="19">
        <f t="shared" si="15"/>
        <v>0</v>
      </c>
      <c r="I350" s="19">
        <f t="shared" si="14"/>
        <v>0</v>
      </c>
    </row>
    <row r="351" spans="2:9" s="27" customFormat="1" ht="16.5" x14ac:dyDescent="0.25">
      <c r="B351" s="20" t="s">
        <v>86</v>
      </c>
      <c r="C351" s="10">
        <v>10</v>
      </c>
      <c r="D351" s="17">
        <v>3</v>
      </c>
      <c r="E351" s="18">
        <v>9999</v>
      </c>
      <c r="F351" s="11">
        <v>240</v>
      </c>
      <c r="G351" s="19">
        <v>76400</v>
      </c>
      <c r="H351" s="19"/>
      <c r="I351" s="19">
        <f t="shared" si="14"/>
        <v>0</v>
      </c>
    </row>
    <row r="352" spans="2:9" s="27" customFormat="1" ht="49.5" x14ac:dyDescent="0.25">
      <c r="B352" s="16" t="s">
        <v>184</v>
      </c>
      <c r="C352" s="10">
        <v>11</v>
      </c>
      <c r="D352" s="17">
        <v>0</v>
      </c>
      <c r="E352" s="18">
        <v>0</v>
      </c>
      <c r="F352" s="11"/>
      <c r="G352" s="19">
        <f>G353+G367</f>
        <v>16759800</v>
      </c>
      <c r="H352" s="19">
        <f>H353+H367</f>
        <v>4535763.88</v>
      </c>
      <c r="I352" s="19">
        <f t="shared" si="14"/>
        <v>27.06</v>
      </c>
    </row>
    <row r="353" spans="2:9" s="27" customFormat="1" ht="82.5" x14ac:dyDescent="0.25">
      <c r="B353" s="16" t="s">
        <v>185</v>
      </c>
      <c r="C353" s="10">
        <v>11</v>
      </c>
      <c r="D353" s="17">
        <v>1</v>
      </c>
      <c r="E353" s="18">
        <v>0</v>
      </c>
      <c r="F353" s="11"/>
      <c r="G353" s="19">
        <f>G354+G364+G361</f>
        <v>15175600</v>
      </c>
      <c r="H353" s="19">
        <f>H354+H364+H361</f>
        <v>4535763.88</v>
      </c>
      <c r="I353" s="19">
        <f t="shared" si="14"/>
        <v>29.89</v>
      </c>
    </row>
    <row r="354" spans="2:9" s="27" customFormat="1" ht="99" x14ac:dyDescent="0.25">
      <c r="B354" s="16" t="s">
        <v>148</v>
      </c>
      <c r="C354" s="10">
        <v>11</v>
      </c>
      <c r="D354" s="17">
        <v>1</v>
      </c>
      <c r="E354" s="18">
        <v>59</v>
      </c>
      <c r="F354" s="11"/>
      <c r="G354" s="19">
        <f>G355+G357+G359</f>
        <v>14828400</v>
      </c>
      <c r="H354" s="19">
        <f>H355+H357+H359</f>
        <v>4486403.88</v>
      </c>
      <c r="I354" s="19">
        <f t="shared" si="14"/>
        <v>30.26</v>
      </c>
    </row>
    <row r="355" spans="2:9" s="27" customFormat="1" ht="49.5" x14ac:dyDescent="0.25">
      <c r="B355" s="20" t="s">
        <v>68</v>
      </c>
      <c r="C355" s="10">
        <v>11</v>
      </c>
      <c r="D355" s="17">
        <v>1</v>
      </c>
      <c r="E355" s="18">
        <v>59</v>
      </c>
      <c r="F355" s="11">
        <v>100</v>
      </c>
      <c r="G355" s="19">
        <f>G356</f>
        <v>12672200</v>
      </c>
      <c r="H355" s="19">
        <f>H356</f>
        <v>4154709.78</v>
      </c>
      <c r="I355" s="19">
        <f t="shared" si="14"/>
        <v>32.79</v>
      </c>
    </row>
    <row r="356" spans="2:9" s="27" customFormat="1" ht="16.5" x14ac:dyDescent="0.25">
      <c r="B356" s="20" t="s">
        <v>69</v>
      </c>
      <c r="C356" s="10">
        <v>11</v>
      </c>
      <c r="D356" s="17">
        <v>1</v>
      </c>
      <c r="E356" s="18">
        <v>59</v>
      </c>
      <c r="F356" s="11">
        <v>110</v>
      </c>
      <c r="G356" s="19">
        <f>12547200+125000</f>
        <v>12672200</v>
      </c>
      <c r="H356" s="19">
        <v>4154709.78</v>
      </c>
      <c r="I356" s="19">
        <f t="shared" si="14"/>
        <v>32.79</v>
      </c>
    </row>
    <row r="357" spans="2:9" s="27" customFormat="1" ht="16.5" x14ac:dyDescent="0.25">
      <c r="B357" s="20" t="s">
        <v>85</v>
      </c>
      <c r="C357" s="10">
        <v>11</v>
      </c>
      <c r="D357" s="17">
        <v>1</v>
      </c>
      <c r="E357" s="18">
        <v>59</v>
      </c>
      <c r="F357" s="11">
        <v>200</v>
      </c>
      <c r="G357" s="19">
        <f>G358</f>
        <v>2045200</v>
      </c>
      <c r="H357" s="19">
        <f>H358</f>
        <v>331694.09999999998</v>
      </c>
      <c r="I357" s="19">
        <f t="shared" si="14"/>
        <v>16.22</v>
      </c>
    </row>
    <row r="358" spans="2:9" s="27" customFormat="1" ht="16.5" x14ac:dyDescent="0.25">
      <c r="B358" s="20" t="s">
        <v>86</v>
      </c>
      <c r="C358" s="10">
        <v>11</v>
      </c>
      <c r="D358" s="17">
        <v>1</v>
      </c>
      <c r="E358" s="18">
        <v>59</v>
      </c>
      <c r="F358" s="11">
        <v>240</v>
      </c>
      <c r="G358" s="19">
        <v>2045200</v>
      </c>
      <c r="H358" s="19">
        <v>331694.09999999998</v>
      </c>
      <c r="I358" s="19">
        <f t="shared" si="14"/>
        <v>16.22</v>
      </c>
    </row>
    <row r="359" spans="2:9" s="27" customFormat="1" ht="16.5" x14ac:dyDescent="0.25">
      <c r="B359" s="16" t="s">
        <v>179</v>
      </c>
      <c r="C359" s="10">
        <v>11</v>
      </c>
      <c r="D359" s="17">
        <v>1</v>
      </c>
      <c r="E359" s="18">
        <v>59</v>
      </c>
      <c r="F359" s="11">
        <v>800</v>
      </c>
      <c r="G359" s="19">
        <f>G360</f>
        <v>111000</v>
      </c>
      <c r="H359" s="19">
        <f>H360</f>
        <v>0</v>
      </c>
      <c r="I359" s="19">
        <f t="shared" si="14"/>
        <v>0</v>
      </c>
    </row>
    <row r="360" spans="2:9" s="27" customFormat="1" ht="16.5" x14ac:dyDescent="0.25">
      <c r="B360" s="16" t="s">
        <v>180</v>
      </c>
      <c r="C360" s="10">
        <v>11</v>
      </c>
      <c r="D360" s="17">
        <v>1</v>
      </c>
      <c r="E360" s="18">
        <v>59</v>
      </c>
      <c r="F360" s="11">
        <v>850</v>
      </c>
      <c r="G360" s="19">
        <f>103200+7800</f>
        <v>111000</v>
      </c>
      <c r="H360" s="19"/>
      <c r="I360" s="19">
        <f t="shared" si="14"/>
        <v>0</v>
      </c>
    </row>
    <row r="361" spans="2:9" s="27" customFormat="1" ht="115.5" x14ac:dyDescent="0.25">
      <c r="B361" s="16" t="s">
        <v>33</v>
      </c>
      <c r="C361" s="10">
        <v>11</v>
      </c>
      <c r="D361" s="17">
        <v>1</v>
      </c>
      <c r="E361" s="18">
        <v>5414</v>
      </c>
      <c r="F361" s="11"/>
      <c r="G361" s="19">
        <f>G362</f>
        <v>11000</v>
      </c>
      <c r="H361" s="19">
        <f>H362</f>
        <v>0</v>
      </c>
      <c r="I361" s="19">
        <f t="shared" si="14"/>
        <v>0</v>
      </c>
    </row>
    <row r="362" spans="2:9" s="27" customFormat="1" ht="16.5" x14ac:dyDescent="0.25">
      <c r="B362" s="20" t="s">
        <v>85</v>
      </c>
      <c r="C362" s="10">
        <v>11</v>
      </c>
      <c r="D362" s="17">
        <v>1</v>
      </c>
      <c r="E362" s="18">
        <v>5414</v>
      </c>
      <c r="F362" s="11">
        <v>200</v>
      </c>
      <c r="G362" s="19">
        <f>G363</f>
        <v>11000</v>
      </c>
      <c r="H362" s="19">
        <f>H363</f>
        <v>0</v>
      </c>
      <c r="I362" s="19">
        <f t="shared" si="14"/>
        <v>0</v>
      </c>
    </row>
    <row r="363" spans="2:9" s="27" customFormat="1" ht="16.5" x14ac:dyDescent="0.25">
      <c r="B363" s="20" t="s">
        <v>86</v>
      </c>
      <c r="C363" s="10">
        <v>11</v>
      </c>
      <c r="D363" s="17">
        <v>1</v>
      </c>
      <c r="E363" s="18">
        <v>5414</v>
      </c>
      <c r="F363" s="11">
        <v>240</v>
      </c>
      <c r="G363" s="19">
        <v>11000</v>
      </c>
      <c r="H363" s="19"/>
      <c r="I363" s="19">
        <f t="shared" si="14"/>
        <v>0</v>
      </c>
    </row>
    <row r="364" spans="2:9" s="27" customFormat="1" ht="99" x14ac:dyDescent="0.25">
      <c r="B364" s="20" t="s">
        <v>149</v>
      </c>
      <c r="C364" s="10">
        <v>11</v>
      </c>
      <c r="D364" s="17">
        <v>1</v>
      </c>
      <c r="E364" s="18">
        <v>9999</v>
      </c>
      <c r="F364" s="11"/>
      <c r="G364" s="19">
        <f>G365</f>
        <v>336200</v>
      </c>
      <c r="H364" s="19">
        <f>H365</f>
        <v>49360</v>
      </c>
      <c r="I364" s="19">
        <f t="shared" si="14"/>
        <v>14.68</v>
      </c>
    </row>
    <row r="365" spans="2:9" s="27" customFormat="1" ht="16.5" x14ac:dyDescent="0.25">
      <c r="B365" s="20" t="s">
        <v>85</v>
      </c>
      <c r="C365" s="10">
        <v>11</v>
      </c>
      <c r="D365" s="17">
        <v>1</v>
      </c>
      <c r="E365" s="18">
        <v>9999</v>
      </c>
      <c r="F365" s="11">
        <v>200</v>
      </c>
      <c r="G365" s="19">
        <f>G366</f>
        <v>336200</v>
      </c>
      <c r="H365" s="19">
        <f>H366</f>
        <v>49360</v>
      </c>
      <c r="I365" s="19">
        <f t="shared" si="14"/>
        <v>14.68</v>
      </c>
    </row>
    <row r="366" spans="2:9" s="27" customFormat="1" ht="16.5" x14ac:dyDescent="0.25">
      <c r="B366" s="20" t="s">
        <v>86</v>
      </c>
      <c r="C366" s="10">
        <v>11</v>
      </c>
      <c r="D366" s="17">
        <v>1</v>
      </c>
      <c r="E366" s="18">
        <v>9999</v>
      </c>
      <c r="F366" s="11">
        <v>240</v>
      </c>
      <c r="G366" s="19">
        <v>336200</v>
      </c>
      <c r="H366" s="19">
        <v>49360</v>
      </c>
      <c r="I366" s="19">
        <f t="shared" si="14"/>
        <v>14.68</v>
      </c>
    </row>
    <row r="367" spans="2:9" s="27" customFormat="1" ht="66" x14ac:dyDescent="0.25">
      <c r="B367" s="16" t="s">
        <v>150</v>
      </c>
      <c r="C367" s="10">
        <v>11</v>
      </c>
      <c r="D367" s="17">
        <v>2</v>
      </c>
      <c r="E367" s="18">
        <v>0</v>
      </c>
      <c r="F367" s="11"/>
      <c r="G367" s="19">
        <f>G371+G368</f>
        <v>1584200</v>
      </c>
      <c r="H367" s="19">
        <f>H371+H368</f>
        <v>0</v>
      </c>
      <c r="I367" s="19">
        <f t="shared" si="14"/>
        <v>0</v>
      </c>
    </row>
    <row r="368" spans="2:9" s="27" customFormat="1" ht="82.5" x14ac:dyDescent="0.25">
      <c r="B368" s="16" t="s">
        <v>34</v>
      </c>
      <c r="C368" s="10">
        <v>11</v>
      </c>
      <c r="D368" s="17">
        <v>2</v>
      </c>
      <c r="E368" s="18">
        <v>7812</v>
      </c>
      <c r="F368" s="11"/>
      <c r="G368" s="19">
        <f>G369</f>
        <v>985000</v>
      </c>
      <c r="H368" s="19">
        <f>H369</f>
        <v>0</v>
      </c>
      <c r="I368" s="19">
        <f t="shared" si="14"/>
        <v>0</v>
      </c>
    </row>
    <row r="369" spans="2:9" s="27" customFormat="1" ht="16.5" x14ac:dyDescent="0.25">
      <c r="B369" s="20" t="s">
        <v>179</v>
      </c>
      <c r="C369" s="10">
        <v>11</v>
      </c>
      <c r="D369" s="17">
        <v>2</v>
      </c>
      <c r="E369" s="18">
        <v>7812</v>
      </c>
      <c r="F369" s="11">
        <v>800</v>
      </c>
      <c r="G369" s="19">
        <f>G370</f>
        <v>985000</v>
      </c>
      <c r="H369" s="19">
        <f>H370</f>
        <v>0</v>
      </c>
      <c r="I369" s="19">
        <f t="shared" si="14"/>
        <v>0</v>
      </c>
    </row>
    <row r="370" spans="2:9" s="27" customFormat="1" ht="33" x14ac:dyDescent="0.25">
      <c r="B370" s="20" t="s">
        <v>200</v>
      </c>
      <c r="C370" s="10">
        <v>11</v>
      </c>
      <c r="D370" s="17">
        <v>2</v>
      </c>
      <c r="E370" s="18">
        <v>7812</v>
      </c>
      <c r="F370" s="9">
        <v>810</v>
      </c>
      <c r="G370" s="19">
        <v>985000</v>
      </c>
      <c r="H370" s="19"/>
      <c r="I370" s="19">
        <f t="shared" si="14"/>
        <v>0</v>
      </c>
    </row>
    <row r="371" spans="2:9" s="27" customFormat="1" ht="82.5" x14ac:dyDescent="0.25">
      <c r="B371" s="20" t="s">
        <v>104</v>
      </c>
      <c r="C371" s="10">
        <v>11</v>
      </c>
      <c r="D371" s="17">
        <v>2</v>
      </c>
      <c r="E371" s="18">
        <v>9999</v>
      </c>
      <c r="F371" s="9"/>
      <c r="G371" s="19">
        <f>G372</f>
        <v>599200</v>
      </c>
      <c r="H371" s="19"/>
      <c r="I371" s="19">
        <f t="shared" si="14"/>
        <v>0</v>
      </c>
    </row>
    <row r="372" spans="2:9" s="27" customFormat="1" ht="16.5" x14ac:dyDescent="0.25">
      <c r="B372" s="20" t="s">
        <v>85</v>
      </c>
      <c r="C372" s="10">
        <v>11</v>
      </c>
      <c r="D372" s="17">
        <v>2</v>
      </c>
      <c r="E372" s="18">
        <v>9999</v>
      </c>
      <c r="F372" s="9">
        <v>200</v>
      </c>
      <c r="G372" s="19">
        <f>G373</f>
        <v>599200</v>
      </c>
      <c r="H372" s="19"/>
      <c r="I372" s="19">
        <f t="shared" si="14"/>
        <v>0</v>
      </c>
    </row>
    <row r="373" spans="2:9" s="27" customFormat="1" ht="16.5" x14ac:dyDescent="0.25">
      <c r="B373" s="20" t="s">
        <v>86</v>
      </c>
      <c r="C373" s="10">
        <v>11</v>
      </c>
      <c r="D373" s="17">
        <v>2</v>
      </c>
      <c r="E373" s="18">
        <v>9999</v>
      </c>
      <c r="F373" s="9">
        <v>240</v>
      </c>
      <c r="G373" s="19">
        <v>599200</v>
      </c>
      <c r="H373" s="19"/>
      <c r="I373" s="19">
        <f t="shared" si="14"/>
        <v>0</v>
      </c>
    </row>
    <row r="374" spans="2:9" s="27" customFormat="1" ht="33" x14ac:dyDescent="0.25">
      <c r="B374" s="16" t="s">
        <v>105</v>
      </c>
      <c r="C374" s="10">
        <v>12</v>
      </c>
      <c r="D374" s="17">
        <v>0</v>
      </c>
      <c r="E374" s="18">
        <v>0</v>
      </c>
      <c r="F374" s="11"/>
      <c r="G374" s="19">
        <f>G375+G379</f>
        <v>1057000</v>
      </c>
      <c r="H374" s="19">
        <f>H375+H379</f>
        <v>0</v>
      </c>
      <c r="I374" s="19">
        <f t="shared" si="14"/>
        <v>0</v>
      </c>
    </row>
    <row r="375" spans="2:9" s="27" customFormat="1" ht="66" x14ac:dyDescent="0.25">
      <c r="B375" s="16" t="s">
        <v>106</v>
      </c>
      <c r="C375" s="10">
        <v>12</v>
      </c>
      <c r="D375" s="17">
        <v>1</v>
      </c>
      <c r="E375" s="18">
        <v>0</v>
      </c>
      <c r="F375" s="11"/>
      <c r="G375" s="19">
        <f t="shared" ref="G375:H377" si="16">G376</f>
        <v>473000</v>
      </c>
      <c r="H375" s="19">
        <f t="shared" si="16"/>
        <v>0</v>
      </c>
      <c r="I375" s="19">
        <f t="shared" si="14"/>
        <v>0</v>
      </c>
    </row>
    <row r="376" spans="2:9" s="27" customFormat="1" ht="66" x14ac:dyDescent="0.25">
      <c r="B376" s="16" t="s">
        <v>95</v>
      </c>
      <c r="C376" s="10">
        <v>12</v>
      </c>
      <c r="D376" s="17">
        <v>1</v>
      </c>
      <c r="E376" s="18">
        <v>9999</v>
      </c>
      <c r="F376" s="11"/>
      <c r="G376" s="19">
        <f t="shared" si="16"/>
        <v>473000</v>
      </c>
      <c r="H376" s="19">
        <f t="shared" si="16"/>
        <v>0</v>
      </c>
      <c r="I376" s="19">
        <f t="shared" si="14"/>
        <v>0</v>
      </c>
    </row>
    <row r="377" spans="2:9" s="27" customFormat="1" ht="16.5" x14ac:dyDescent="0.25">
      <c r="B377" s="20" t="s">
        <v>85</v>
      </c>
      <c r="C377" s="10">
        <v>12</v>
      </c>
      <c r="D377" s="17">
        <v>1</v>
      </c>
      <c r="E377" s="18">
        <v>9999</v>
      </c>
      <c r="F377" s="11">
        <v>200</v>
      </c>
      <c r="G377" s="19">
        <f t="shared" si="16"/>
        <v>473000</v>
      </c>
      <c r="H377" s="19">
        <f t="shared" si="16"/>
        <v>0</v>
      </c>
      <c r="I377" s="19">
        <f t="shared" si="14"/>
        <v>0</v>
      </c>
    </row>
    <row r="378" spans="2:9" s="27" customFormat="1" ht="16.5" x14ac:dyDescent="0.25">
      <c r="B378" s="20" t="s">
        <v>86</v>
      </c>
      <c r="C378" s="10">
        <v>12</v>
      </c>
      <c r="D378" s="17">
        <v>1</v>
      </c>
      <c r="E378" s="18">
        <v>9999</v>
      </c>
      <c r="F378" s="11">
        <v>240</v>
      </c>
      <c r="G378" s="19">
        <v>473000</v>
      </c>
      <c r="H378" s="19"/>
      <c r="I378" s="19">
        <f t="shared" si="14"/>
        <v>0</v>
      </c>
    </row>
    <row r="379" spans="2:9" s="27" customFormat="1" ht="66" x14ac:dyDescent="0.25">
      <c r="B379" s="16" t="s">
        <v>96</v>
      </c>
      <c r="C379" s="10">
        <v>12</v>
      </c>
      <c r="D379" s="17">
        <v>2</v>
      </c>
      <c r="E379" s="18">
        <v>0</v>
      </c>
      <c r="F379" s="11"/>
      <c r="G379" s="19">
        <f t="shared" ref="G379:H381" si="17">G380</f>
        <v>584000</v>
      </c>
      <c r="H379" s="19">
        <f t="shared" si="17"/>
        <v>0</v>
      </c>
      <c r="I379" s="19">
        <f t="shared" si="14"/>
        <v>0</v>
      </c>
    </row>
    <row r="380" spans="2:9" s="27" customFormat="1" ht="66" x14ac:dyDescent="0.25">
      <c r="B380" s="16" t="s">
        <v>97</v>
      </c>
      <c r="C380" s="10">
        <v>12</v>
      </c>
      <c r="D380" s="17">
        <v>2</v>
      </c>
      <c r="E380" s="18">
        <v>9999</v>
      </c>
      <c r="F380" s="11"/>
      <c r="G380" s="19">
        <f t="shared" si="17"/>
        <v>584000</v>
      </c>
      <c r="H380" s="19">
        <f t="shared" si="17"/>
        <v>0</v>
      </c>
      <c r="I380" s="19">
        <f t="shared" si="14"/>
        <v>0</v>
      </c>
    </row>
    <row r="381" spans="2:9" s="27" customFormat="1" ht="16.5" x14ac:dyDescent="0.25">
      <c r="B381" s="20" t="s">
        <v>85</v>
      </c>
      <c r="C381" s="10">
        <v>12</v>
      </c>
      <c r="D381" s="17">
        <v>2</v>
      </c>
      <c r="E381" s="18">
        <v>9999</v>
      </c>
      <c r="F381" s="11">
        <v>200</v>
      </c>
      <c r="G381" s="19">
        <f t="shared" si="17"/>
        <v>584000</v>
      </c>
      <c r="H381" s="19">
        <f t="shared" si="17"/>
        <v>0</v>
      </c>
      <c r="I381" s="19">
        <f t="shared" si="14"/>
        <v>0</v>
      </c>
    </row>
    <row r="382" spans="2:9" s="27" customFormat="1" ht="16.5" x14ac:dyDescent="0.25">
      <c r="B382" s="20" t="s">
        <v>86</v>
      </c>
      <c r="C382" s="10">
        <v>12</v>
      </c>
      <c r="D382" s="17">
        <v>2</v>
      </c>
      <c r="E382" s="18">
        <v>9999</v>
      </c>
      <c r="F382" s="11">
        <v>240</v>
      </c>
      <c r="G382" s="19">
        <v>584000</v>
      </c>
      <c r="H382" s="19"/>
      <c r="I382" s="19">
        <f t="shared" si="14"/>
        <v>0</v>
      </c>
    </row>
    <row r="383" spans="2:9" s="27" customFormat="1" ht="33" x14ac:dyDescent="0.25">
      <c r="B383" s="16" t="s">
        <v>98</v>
      </c>
      <c r="C383" s="10">
        <v>13</v>
      </c>
      <c r="D383" s="17">
        <v>0</v>
      </c>
      <c r="E383" s="18">
        <v>0</v>
      </c>
      <c r="F383" s="11"/>
      <c r="G383" s="19">
        <f>G384+G391</f>
        <v>22402500</v>
      </c>
      <c r="H383" s="19">
        <f>H384+H391</f>
        <v>4245736.83</v>
      </c>
      <c r="I383" s="19">
        <f t="shared" si="14"/>
        <v>18.95</v>
      </c>
    </row>
    <row r="384" spans="2:9" s="27" customFormat="1" ht="49.5" x14ac:dyDescent="0.25">
      <c r="B384" s="16" t="s">
        <v>99</v>
      </c>
      <c r="C384" s="10">
        <v>13</v>
      </c>
      <c r="D384" s="17">
        <v>2</v>
      </c>
      <c r="E384" s="18">
        <v>0</v>
      </c>
      <c r="F384" s="11"/>
      <c r="G384" s="19">
        <f>G385+G388</f>
        <v>20306200</v>
      </c>
      <c r="H384" s="19">
        <f>H385+H388</f>
        <v>4245736.83</v>
      </c>
      <c r="I384" s="19">
        <f t="shared" si="14"/>
        <v>20.91</v>
      </c>
    </row>
    <row r="385" spans="2:9" s="27" customFormat="1" ht="66" x14ac:dyDescent="0.25">
      <c r="B385" s="16" t="s">
        <v>100</v>
      </c>
      <c r="C385" s="10">
        <v>13</v>
      </c>
      <c r="D385" s="17">
        <v>2</v>
      </c>
      <c r="E385" s="18">
        <v>59</v>
      </c>
      <c r="F385" s="11"/>
      <c r="G385" s="19">
        <f>G386</f>
        <v>16736500</v>
      </c>
      <c r="H385" s="19">
        <f>H386</f>
        <v>2516399.4700000002</v>
      </c>
      <c r="I385" s="19">
        <f t="shared" si="14"/>
        <v>15.04</v>
      </c>
    </row>
    <row r="386" spans="2:9" s="27" customFormat="1" ht="33" x14ac:dyDescent="0.25">
      <c r="B386" s="20" t="s">
        <v>80</v>
      </c>
      <c r="C386" s="10">
        <v>13</v>
      </c>
      <c r="D386" s="17">
        <v>2</v>
      </c>
      <c r="E386" s="18">
        <v>59</v>
      </c>
      <c r="F386" s="11">
        <v>600</v>
      </c>
      <c r="G386" s="19">
        <f>G387</f>
        <v>16736500</v>
      </c>
      <c r="H386" s="19">
        <f>H387</f>
        <v>2516399.4700000002</v>
      </c>
      <c r="I386" s="19">
        <f t="shared" ref="I386:I449" si="18">ROUND(H386/G386*100,2)</f>
        <v>15.04</v>
      </c>
    </row>
    <row r="387" spans="2:9" s="27" customFormat="1" ht="16.5" x14ac:dyDescent="0.25">
      <c r="B387" s="20" t="s">
        <v>81</v>
      </c>
      <c r="C387" s="10">
        <v>13</v>
      </c>
      <c r="D387" s="17">
        <v>2</v>
      </c>
      <c r="E387" s="18">
        <v>59</v>
      </c>
      <c r="F387" s="11">
        <v>610</v>
      </c>
      <c r="G387" s="19">
        <v>16736500</v>
      </c>
      <c r="H387" s="19">
        <v>2516399.4700000002</v>
      </c>
      <c r="I387" s="19">
        <f t="shared" si="18"/>
        <v>15.04</v>
      </c>
    </row>
    <row r="388" spans="2:9" s="27" customFormat="1" ht="82.5" x14ac:dyDescent="0.25">
      <c r="B388" s="20" t="s">
        <v>43</v>
      </c>
      <c r="C388" s="10">
        <v>13</v>
      </c>
      <c r="D388" s="17">
        <v>2</v>
      </c>
      <c r="E388" s="18">
        <v>5427</v>
      </c>
      <c r="F388" s="11"/>
      <c r="G388" s="19">
        <f>G389</f>
        <v>3569700</v>
      </c>
      <c r="H388" s="19">
        <f>H389</f>
        <v>1729337.36</v>
      </c>
      <c r="I388" s="19">
        <f t="shared" si="18"/>
        <v>48.44</v>
      </c>
    </row>
    <row r="389" spans="2:9" s="27" customFormat="1" ht="33" x14ac:dyDescent="0.25">
      <c r="B389" s="20" t="s">
        <v>80</v>
      </c>
      <c r="C389" s="10">
        <v>13</v>
      </c>
      <c r="D389" s="17">
        <v>2</v>
      </c>
      <c r="E389" s="18">
        <v>5427</v>
      </c>
      <c r="F389" s="11">
        <v>600</v>
      </c>
      <c r="G389" s="19">
        <f>G390</f>
        <v>3569700</v>
      </c>
      <c r="H389" s="19">
        <f>H390</f>
        <v>1729337.36</v>
      </c>
      <c r="I389" s="19">
        <f t="shared" si="18"/>
        <v>48.44</v>
      </c>
    </row>
    <row r="390" spans="2:9" s="27" customFormat="1" ht="16.5" x14ac:dyDescent="0.25">
      <c r="B390" s="20" t="s">
        <v>81</v>
      </c>
      <c r="C390" s="10">
        <v>13</v>
      </c>
      <c r="D390" s="17">
        <v>2</v>
      </c>
      <c r="E390" s="18">
        <v>5427</v>
      </c>
      <c r="F390" s="11">
        <v>610</v>
      </c>
      <c r="G390" s="19">
        <v>3569700</v>
      </c>
      <c r="H390" s="19">
        <v>1729337.36</v>
      </c>
      <c r="I390" s="19">
        <f t="shared" si="18"/>
        <v>48.44</v>
      </c>
    </row>
    <row r="391" spans="2:9" s="27" customFormat="1" ht="49.5" x14ac:dyDescent="0.25">
      <c r="B391" s="16" t="s">
        <v>214</v>
      </c>
      <c r="C391" s="10">
        <v>13</v>
      </c>
      <c r="D391" s="17">
        <v>5</v>
      </c>
      <c r="E391" s="18">
        <v>0</v>
      </c>
      <c r="F391" s="11"/>
      <c r="G391" s="19">
        <f>G400+G397+G392</f>
        <v>2096300</v>
      </c>
      <c r="H391" s="19">
        <f>H400+H397+H392</f>
        <v>0</v>
      </c>
      <c r="I391" s="19">
        <f t="shared" si="18"/>
        <v>0</v>
      </c>
    </row>
    <row r="392" spans="2:9" s="27" customFormat="1" ht="66" x14ac:dyDescent="0.25">
      <c r="B392" s="16" t="s">
        <v>44</v>
      </c>
      <c r="C392" s="10">
        <v>13</v>
      </c>
      <c r="D392" s="17">
        <v>5</v>
      </c>
      <c r="E392" s="18">
        <v>5428</v>
      </c>
      <c r="F392" s="11"/>
      <c r="G392" s="19">
        <f>G393+G395</f>
        <v>1934300</v>
      </c>
      <c r="H392" s="19">
        <f>H393+H395</f>
        <v>0</v>
      </c>
      <c r="I392" s="19">
        <f t="shared" si="18"/>
        <v>0</v>
      </c>
    </row>
    <row r="393" spans="2:9" s="27" customFormat="1" ht="16.5" x14ac:dyDescent="0.25">
      <c r="B393" s="20" t="s">
        <v>85</v>
      </c>
      <c r="C393" s="10">
        <v>13</v>
      </c>
      <c r="D393" s="17">
        <v>5</v>
      </c>
      <c r="E393" s="18">
        <v>5428</v>
      </c>
      <c r="F393" s="11">
        <v>200</v>
      </c>
      <c r="G393" s="19">
        <f>G394</f>
        <v>669300</v>
      </c>
      <c r="H393" s="19"/>
      <c r="I393" s="19">
        <f t="shared" si="18"/>
        <v>0</v>
      </c>
    </row>
    <row r="394" spans="2:9" s="27" customFormat="1" ht="16.5" x14ac:dyDescent="0.25">
      <c r="B394" s="20" t="s">
        <v>86</v>
      </c>
      <c r="C394" s="10">
        <v>13</v>
      </c>
      <c r="D394" s="17">
        <v>5</v>
      </c>
      <c r="E394" s="18">
        <v>5428</v>
      </c>
      <c r="F394" s="11">
        <v>240</v>
      </c>
      <c r="G394" s="19">
        <v>669300</v>
      </c>
      <c r="H394" s="19"/>
      <c r="I394" s="19">
        <f t="shared" si="18"/>
        <v>0</v>
      </c>
    </row>
    <row r="395" spans="2:9" s="27" customFormat="1" ht="16.5" x14ac:dyDescent="0.25">
      <c r="B395" s="20" t="s">
        <v>179</v>
      </c>
      <c r="C395" s="10">
        <v>13</v>
      </c>
      <c r="D395" s="17">
        <v>5</v>
      </c>
      <c r="E395" s="18">
        <v>5428</v>
      </c>
      <c r="F395" s="11">
        <v>800</v>
      </c>
      <c r="G395" s="19">
        <f>G396</f>
        <v>1265000</v>
      </c>
      <c r="H395" s="19"/>
      <c r="I395" s="19">
        <f t="shared" si="18"/>
        <v>0</v>
      </c>
    </row>
    <row r="396" spans="2:9" s="27" customFormat="1" ht="33" x14ac:dyDescent="0.25">
      <c r="B396" s="20" t="s">
        <v>200</v>
      </c>
      <c r="C396" s="10">
        <v>13</v>
      </c>
      <c r="D396" s="17">
        <v>5</v>
      </c>
      <c r="E396" s="18">
        <v>5428</v>
      </c>
      <c r="F396" s="11">
        <v>810</v>
      </c>
      <c r="G396" s="19">
        <v>1265000</v>
      </c>
      <c r="H396" s="19"/>
      <c r="I396" s="19">
        <f t="shared" si="18"/>
        <v>0</v>
      </c>
    </row>
    <row r="397" spans="2:9" s="27" customFormat="1" ht="49.5" x14ac:dyDescent="0.25">
      <c r="B397" s="16" t="s">
        <v>12</v>
      </c>
      <c r="C397" s="10">
        <v>13</v>
      </c>
      <c r="D397" s="17">
        <v>5</v>
      </c>
      <c r="E397" s="18">
        <v>7812</v>
      </c>
      <c r="F397" s="11"/>
      <c r="G397" s="19">
        <f>G398</f>
        <v>73000</v>
      </c>
      <c r="H397" s="19">
        <f>H398</f>
        <v>0</v>
      </c>
      <c r="I397" s="19">
        <f t="shared" si="18"/>
        <v>0</v>
      </c>
    </row>
    <row r="398" spans="2:9" s="27" customFormat="1" ht="16.5" x14ac:dyDescent="0.25">
      <c r="B398" s="20" t="s">
        <v>179</v>
      </c>
      <c r="C398" s="10">
        <v>13</v>
      </c>
      <c r="D398" s="17">
        <v>5</v>
      </c>
      <c r="E398" s="18">
        <v>7812</v>
      </c>
      <c r="F398" s="11">
        <v>800</v>
      </c>
      <c r="G398" s="19">
        <f>G399</f>
        <v>73000</v>
      </c>
      <c r="H398" s="19">
        <f>H399</f>
        <v>0</v>
      </c>
      <c r="I398" s="19">
        <f t="shared" si="18"/>
        <v>0</v>
      </c>
    </row>
    <row r="399" spans="2:9" s="27" customFormat="1" ht="33" x14ac:dyDescent="0.25">
      <c r="B399" s="20" t="s">
        <v>200</v>
      </c>
      <c r="C399" s="10">
        <v>13</v>
      </c>
      <c r="D399" s="17">
        <v>5</v>
      </c>
      <c r="E399" s="18">
        <v>7812</v>
      </c>
      <c r="F399" s="9">
        <v>810</v>
      </c>
      <c r="G399" s="19">
        <v>73000</v>
      </c>
      <c r="H399" s="19"/>
      <c r="I399" s="19">
        <f t="shared" si="18"/>
        <v>0</v>
      </c>
    </row>
    <row r="400" spans="2:9" s="27" customFormat="1" ht="49.5" x14ac:dyDescent="0.25">
      <c r="B400" s="20" t="s">
        <v>215</v>
      </c>
      <c r="C400" s="10">
        <v>13</v>
      </c>
      <c r="D400" s="17">
        <v>5</v>
      </c>
      <c r="E400" s="18">
        <v>9999</v>
      </c>
      <c r="F400" s="9"/>
      <c r="G400" s="19">
        <f>G401</f>
        <v>89000</v>
      </c>
      <c r="H400" s="19"/>
      <c r="I400" s="19">
        <f t="shared" si="18"/>
        <v>0</v>
      </c>
    </row>
    <row r="401" spans="2:9" s="27" customFormat="1" ht="16.5" x14ac:dyDescent="0.25">
      <c r="B401" s="20" t="s">
        <v>85</v>
      </c>
      <c r="C401" s="10">
        <v>13</v>
      </c>
      <c r="D401" s="17">
        <v>5</v>
      </c>
      <c r="E401" s="18">
        <v>9999</v>
      </c>
      <c r="F401" s="9">
        <v>200</v>
      </c>
      <c r="G401" s="19">
        <f>G402</f>
        <v>89000</v>
      </c>
      <c r="H401" s="19"/>
      <c r="I401" s="19">
        <f t="shared" si="18"/>
        <v>0</v>
      </c>
    </row>
    <row r="402" spans="2:9" s="27" customFormat="1" ht="16.5" x14ac:dyDescent="0.25">
      <c r="B402" s="20" t="s">
        <v>86</v>
      </c>
      <c r="C402" s="10">
        <v>13</v>
      </c>
      <c r="D402" s="17">
        <v>5</v>
      </c>
      <c r="E402" s="18">
        <v>9999</v>
      </c>
      <c r="F402" s="9">
        <v>240</v>
      </c>
      <c r="G402" s="19">
        <v>89000</v>
      </c>
      <c r="H402" s="19"/>
      <c r="I402" s="19">
        <f t="shared" si="18"/>
        <v>0</v>
      </c>
    </row>
    <row r="403" spans="2:9" s="27" customFormat="1" ht="33" x14ac:dyDescent="0.25">
      <c r="B403" s="16" t="s">
        <v>94</v>
      </c>
      <c r="C403" s="10">
        <v>14</v>
      </c>
      <c r="D403" s="17">
        <v>0</v>
      </c>
      <c r="E403" s="18">
        <v>0</v>
      </c>
      <c r="F403" s="11"/>
      <c r="G403" s="19">
        <f>G404+G408</f>
        <v>2987800</v>
      </c>
      <c r="H403" s="19">
        <f>H404+H408</f>
        <v>391271.75</v>
      </c>
      <c r="I403" s="19">
        <f t="shared" si="18"/>
        <v>13.1</v>
      </c>
    </row>
    <row r="404" spans="2:9" s="27" customFormat="1" ht="49.5" x14ac:dyDescent="0.25">
      <c r="B404" s="16" t="s">
        <v>208</v>
      </c>
      <c r="C404" s="10">
        <v>14</v>
      </c>
      <c r="D404" s="17">
        <v>1</v>
      </c>
      <c r="E404" s="18">
        <v>0</v>
      </c>
      <c r="F404" s="11"/>
      <c r="G404" s="19">
        <f t="shared" ref="G404:H406" si="19">G405</f>
        <v>2880021.75</v>
      </c>
      <c r="H404" s="19">
        <f t="shared" si="19"/>
        <v>303521.75</v>
      </c>
      <c r="I404" s="19">
        <f t="shared" si="18"/>
        <v>10.54</v>
      </c>
    </row>
    <row r="405" spans="2:9" s="27" customFormat="1" ht="66" x14ac:dyDescent="0.25">
      <c r="B405" s="16" t="s">
        <v>209</v>
      </c>
      <c r="C405" s="10">
        <v>14</v>
      </c>
      <c r="D405" s="17">
        <v>1</v>
      </c>
      <c r="E405" s="18">
        <v>2118</v>
      </c>
      <c r="F405" s="11"/>
      <c r="G405" s="19">
        <f t="shared" si="19"/>
        <v>2880021.75</v>
      </c>
      <c r="H405" s="19">
        <f t="shared" si="19"/>
        <v>303521.75</v>
      </c>
      <c r="I405" s="19">
        <f t="shared" si="18"/>
        <v>10.54</v>
      </c>
    </row>
    <row r="406" spans="2:9" s="27" customFormat="1" ht="16.5" x14ac:dyDescent="0.25">
      <c r="B406" s="20" t="s">
        <v>85</v>
      </c>
      <c r="C406" s="10">
        <v>14</v>
      </c>
      <c r="D406" s="17">
        <v>1</v>
      </c>
      <c r="E406" s="18">
        <v>2118</v>
      </c>
      <c r="F406" s="11">
        <v>200</v>
      </c>
      <c r="G406" s="19">
        <f t="shared" si="19"/>
        <v>2880021.75</v>
      </c>
      <c r="H406" s="19">
        <f t="shared" si="19"/>
        <v>303521.75</v>
      </c>
      <c r="I406" s="19">
        <f t="shared" si="18"/>
        <v>10.54</v>
      </c>
    </row>
    <row r="407" spans="2:9" s="27" customFormat="1" ht="16.5" x14ac:dyDescent="0.25">
      <c r="B407" s="20" t="s">
        <v>86</v>
      </c>
      <c r="C407" s="10">
        <v>14</v>
      </c>
      <c r="D407" s="17">
        <v>1</v>
      </c>
      <c r="E407" s="18">
        <v>2118</v>
      </c>
      <c r="F407" s="11">
        <v>240</v>
      </c>
      <c r="G407" s="19">
        <v>2880021.75</v>
      </c>
      <c r="H407" s="19">
        <v>303521.75</v>
      </c>
      <c r="I407" s="19">
        <f t="shared" si="18"/>
        <v>10.54</v>
      </c>
    </row>
    <row r="408" spans="2:9" s="27" customFormat="1" ht="49.5" x14ac:dyDescent="0.25">
      <c r="B408" s="16" t="s">
        <v>210</v>
      </c>
      <c r="C408" s="10">
        <v>14</v>
      </c>
      <c r="D408" s="17">
        <v>2</v>
      </c>
      <c r="E408" s="18">
        <v>0</v>
      </c>
      <c r="F408" s="11"/>
      <c r="G408" s="19">
        <f t="shared" ref="G408:H410" si="20">G409</f>
        <v>107778.25</v>
      </c>
      <c r="H408" s="19">
        <f t="shared" si="20"/>
        <v>87750</v>
      </c>
      <c r="I408" s="19">
        <f t="shared" si="18"/>
        <v>81.42</v>
      </c>
    </row>
    <row r="409" spans="2:9" s="27" customFormat="1" ht="49.5" x14ac:dyDescent="0.25">
      <c r="B409" s="16" t="s">
        <v>211</v>
      </c>
      <c r="C409" s="10">
        <v>14</v>
      </c>
      <c r="D409" s="17">
        <v>2</v>
      </c>
      <c r="E409" s="18">
        <v>2118</v>
      </c>
      <c r="F409" s="11"/>
      <c r="G409" s="19">
        <f t="shared" si="20"/>
        <v>107778.25</v>
      </c>
      <c r="H409" s="19">
        <f t="shared" si="20"/>
        <v>87750</v>
      </c>
      <c r="I409" s="19">
        <f t="shared" si="18"/>
        <v>81.42</v>
      </c>
    </row>
    <row r="410" spans="2:9" s="27" customFormat="1" ht="16.5" x14ac:dyDescent="0.25">
      <c r="B410" s="20" t="s">
        <v>85</v>
      </c>
      <c r="C410" s="10">
        <v>14</v>
      </c>
      <c r="D410" s="17">
        <v>2</v>
      </c>
      <c r="E410" s="18">
        <v>2118</v>
      </c>
      <c r="F410" s="11">
        <v>200</v>
      </c>
      <c r="G410" s="19">
        <f t="shared" si="20"/>
        <v>107778.25</v>
      </c>
      <c r="H410" s="19">
        <f t="shared" si="20"/>
        <v>87750</v>
      </c>
      <c r="I410" s="19">
        <f t="shared" si="18"/>
        <v>81.42</v>
      </c>
    </row>
    <row r="411" spans="2:9" s="27" customFormat="1" ht="16.5" x14ac:dyDescent="0.25">
      <c r="B411" s="20" t="s">
        <v>86</v>
      </c>
      <c r="C411" s="10">
        <v>14</v>
      </c>
      <c r="D411" s="17">
        <v>2</v>
      </c>
      <c r="E411" s="18">
        <v>2118</v>
      </c>
      <c r="F411" s="11">
        <v>240</v>
      </c>
      <c r="G411" s="19">
        <v>107778.25</v>
      </c>
      <c r="H411" s="19">
        <v>87750</v>
      </c>
      <c r="I411" s="19">
        <f t="shared" si="18"/>
        <v>81.42</v>
      </c>
    </row>
    <row r="412" spans="2:9" s="27" customFormat="1" ht="33" x14ac:dyDescent="0.25">
      <c r="B412" s="16" t="s">
        <v>212</v>
      </c>
      <c r="C412" s="10">
        <v>15</v>
      </c>
      <c r="D412" s="17">
        <v>0</v>
      </c>
      <c r="E412" s="18">
        <v>0</v>
      </c>
      <c r="F412" s="11"/>
      <c r="G412" s="19">
        <f>G413+G417</f>
        <v>150141600</v>
      </c>
      <c r="H412" s="19">
        <f>H413+H417</f>
        <v>37905928.100000001</v>
      </c>
      <c r="I412" s="19">
        <f t="shared" si="18"/>
        <v>25.25</v>
      </c>
    </row>
    <row r="413" spans="2:9" s="27" customFormat="1" ht="33" x14ac:dyDescent="0.25">
      <c r="B413" s="16" t="s">
        <v>213</v>
      </c>
      <c r="C413" s="10">
        <v>15</v>
      </c>
      <c r="D413" s="17">
        <v>2</v>
      </c>
      <c r="E413" s="18">
        <v>0</v>
      </c>
      <c r="F413" s="11"/>
      <c r="G413" s="19">
        <f t="shared" ref="G413:H415" si="21">G414</f>
        <v>58983000</v>
      </c>
      <c r="H413" s="19">
        <f t="shared" si="21"/>
        <v>24472000</v>
      </c>
      <c r="I413" s="19">
        <f t="shared" si="18"/>
        <v>41.49</v>
      </c>
    </row>
    <row r="414" spans="2:9" s="27" customFormat="1" ht="49.5" x14ac:dyDescent="0.25">
      <c r="B414" s="16" t="s">
        <v>13</v>
      </c>
      <c r="C414" s="10">
        <v>15</v>
      </c>
      <c r="D414" s="17">
        <v>2</v>
      </c>
      <c r="E414" s="18">
        <v>7812</v>
      </c>
      <c r="F414" s="11"/>
      <c r="G414" s="19">
        <f t="shared" si="21"/>
        <v>58983000</v>
      </c>
      <c r="H414" s="19">
        <f t="shared" si="21"/>
        <v>24472000</v>
      </c>
      <c r="I414" s="19">
        <f t="shared" si="18"/>
        <v>41.49</v>
      </c>
    </row>
    <row r="415" spans="2:9" s="27" customFormat="1" ht="16.5" x14ac:dyDescent="0.25">
      <c r="B415" s="20" t="s">
        <v>179</v>
      </c>
      <c r="C415" s="10">
        <v>15</v>
      </c>
      <c r="D415" s="17">
        <v>2</v>
      </c>
      <c r="E415" s="18">
        <v>7812</v>
      </c>
      <c r="F415" s="11">
        <v>800</v>
      </c>
      <c r="G415" s="19">
        <f t="shared" si="21"/>
        <v>58983000</v>
      </c>
      <c r="H415" s="19">
        <f t="shared" si="21"/>
        <v>24472000</v>
      </c>
      <c r="I415" s="19">
        <f t="shared" si="18"/>
        <v>41.49</v>
      </c>
    </row>
    <row r="416" spans="2:9" s="27" customFormat="1" ht="33" x14ac:dyDescent="0.25">
      <c r="B416" s="20" t="s">
        <v>200</v>
      </c>
      <c r="C416" s="10">
        <v>15</v>
      </c>
      <c r="D416" s="17">
        <v>2</v>
      </c>
      <c r="E416" s="18">
        <v>7812</v>
      </c>
      <c r="F416" s="9">
        <v>810</v>
      </c>
      <c r="G416" s="19">
        <v>58983000</v>
      </c>
      <c r="H416" s="19">
        <v>24472000</v>
      </c>
      <c r="I416" s="19">
        <f t="shared" si="18"/>
        <v>41.49</v>
      </c>
    </row>
    <row r="417" spans="2:9" s="27" customFormat="1" ht="33" x14ac:dyDescent="0.25">
      <c r="B417" s="16" t="s">
        <v>153</v>
      </c>
      <c r="C417" s="10">
        <v>15</v>
      </c>
      <c r="D417" s="17">
        <v>3</v>
      </c>
      <c r="E417" s="18">
        <v>0</v>
      </c>
      <c r="F417" s="11"/>
      <c r="G417" s="19">
        <f>G418+G421+G424</f>
        <v>91158600</v>
      </c>
      <c r="H417" s="19">
        <f>H418+H421+H424</f>
        <v>13433928.1</v>
      </c>
      <c r="I417" s="19">
        <f t="shared" si="18"/>
        <v>14.74</v>
      </c>
    </row>
    <row r="418" spans="2:9" s="27" customFormat="1" ht="66" x14ac:dyDescent="0.25">
      <c r="B418" s="16" t="s">
        <v>154</v>
      </c>
      <c r="C418" s="10">
        <v>15</v>
      </c>
      <c r="D418" s="17">
        <v>3</v>
      </c>
      <c r="E418" s="18">
        <v>2119</v>
      </c>
      <c r="F418" s="11"/>
      <c r="G418" s="19">
        <f>G419</f>
        <v>2468800</v>
      </c>
      <c r="H418" s="19">
        <f>H419</f>
        <v>0</v>
      </c>
      <c r="I418" s="19">
        <f t="shared" si="18"/>
        <v>0</v>
      </c>
    </row>
    <row r="419" spans="2:9" s="27" customFormat="1" ht="16.5" x14ac:dyDescent="0.25">
      <c r="B419" s="20" t="s">
        <v>85</v>
      </c>
      <c r="C419" s="10">
        <v>15</v>
      </c>
      <c r="D419" s="17">
        <v>3</v>
      </c>
      <c r="E419" s="18">
        <v>2119</v>
      </c>
      <c r="F419" s="11">
        <v>200</v>
      </c>
      <c r="G419" s="19">
        <f>G420</f>
        <v>2468800</v>
      </c>
      <c r="H419" s="19">
        <f>H420</f>
        <v>0</v>
      </c>
      <c r="I419" s="19">
        <f t="shared" si="18"/>
        <v>0</v>
      </c>
    </row>
    <row r="420" spans="2:9" s="27" customFormat="1" ht="16.5" x14ac:dyDescent="0.25">
      <c r="B420" s="20" t="s">
        <v>86</v>
      </c>
      <c r="C420" s="10">
        <v>15</v>
      </c>
      <c r="D420" s="17">
        <v>3</v>
      </c>
      <c r="E420" s="18">
        <v>2119</v>
      </c>
      <c r="F420" s="11">
        <v>240</v>
      </c>
      <c r="G420" s="19">
        <v>2468800</v>
      </c>
      <c r="H420" s="19"/>
      <c r="I420" s="19">
        <f t="shared" si="18"/>
        <v>0</v>
      </c>
    </row>
    <row r="421" spans="2:9" s="27" customFormat="1" ht="66" x14ac:dyDescent="0.25">
      <c r="B421" s="16" t="s">
        <v>123</v>
      </c>
      <c r="C421" s="10">
        <v>15</v>
      </c>
      <c r="D421" s="17">
        <v>3</v>
      </c>
      <c r="E421" s="18">
        <v>5419</v>
      </c>
      <c r="F421" s="11"/>
      <c r="G421" s="19">
        <f>G422</f>
        <v>46908500</v>
      </c>
      <c r="H421" s="19">
        <f>H422</f>
        <v>0</v>
      </c>
      <c r="I421" s="19">
        <f t="shared" si="18"/>
        <v>0</v>
      </c>
    </row>
    <row r="422" spans="2:9" s="27" customFormat="1" ht="16.5" x14ac:dyDescent="0.25">
      <c r="B422" s="20" t="s">
        <v>85</v>
      </c>
      <c r="C422" s="10">
        <v>15</v>
      </c>
      <c r="D422" s="17">
        <v>3</v>
      </c>
      <c r="E422" s="18">
        <v>5419</v>
      </c>
      <c r="F422" s="11">
        <v>200</v>
      </c>
      <c r="G422" s="19">
        <f>G423</f>
        <v>46908500</v>
      </c>
      <c r="H422" s="19">
        <f>H423</f>
        <v>0</v>
      </c>
      <c r="I422" s="19">
        <f t="shared" si="18"/>
        <v>0</v>
      </c>
    </row>
    <row r="423" spans="2:9" s="27" customFormat="1" ht="16.5" x14ac:dyDescent="0.25">
      <c r="B423" s="20" t="s">
        <v>86</v>
      </c>
      <c r="C423" s="10">
        <v>15</v>
      </c>
      <c r="D423" s="17">
        <v>3</v>
      </c>
      <c r="E423" s="18">
        <v>5419</v>
      </c>
      <c r="F423" s="11">
        <v>240</v>
      </c>
      <c r="G423" s="19">
        <v>46908500</v>
      </c>
      <c r="H423" s="19"/>
      <c r="I423" s="19">
        <f t="shared" si="18"/>
        <v>0</v>
      </c>
    </row>
    <row r="424" spans="2:9" s="27" customFormat="1" ht="49.5" x14ac:dyDescent="0.25">
      <c r="B424" s="16" t="s">
        <v>14</v>
      </c>
      <c r="C424" s="10">
        <v>15</v>
      </c>
      <c r="D424" s="17">
        <v>3</v>
      </c>
      <c r="E424" s="18">
        <v>7812</v>
      </c>
      <c r="F424" s="11"/>
      <c r="G424" s="19">
        <f>G425</f>
        <v>41781300</v>
      </c>
      <c r="H424" s="19">
        <f>H425</f>
        <v>13433928.1</v>
      </c>
      <c r="I424" s="19">
        <f t="shared" si="18"/>
        <v>32.15</v>
      </c>
    </row>
    <row r="425" spans="2:9" s="27" customFormat="1" ht="16.5" x14ac:dyDescent="0.25">
      <c r="B425" s="20" t="s">
        <v>179</v>
      </c>
      <c r="C425" s="10">
        <v>15</v>
      </c>
      <c r="D425" s="17">
        <v>3</v>
      </c>
      <c r="E425" s="18">
        <v>7812</v>
      </c>
      <c r="F425" s="11">
        <v>800</v>
      </c>
      <c r="G425" s="19">
        <f>G426</f>
        <v>41781300</v>
      </c>
      <c r="H425" s="19">
        <f>H426</f>
        <v>13433928.1</v>
      </c>
      <c r="I425" s="19">
        <f t="shared" si="18"/>
        <v>32.15</v>
      </c>
    </row>
    <row r="426" spans="2:9" s="27" customFormat="1" ht="33" x14ac:dyDescent="0.25">
      <c r="B426" s="20" t="s">
        <v>200</v>
      </c>
      <c r="C426" s="10">
        <v>15</v>
      </c>
      <c r="D426" s="17">
        <v>3</v>
      </c>
      <c r="E426" s="18">
        <v>7812</v>
      </c>
      <c r="F426" s="9">
        <v>810</v>
      </c>
      <c r="G426" s="19">
        <v>41781300</v>
      </c>
      <c r="H426" s="19">
        <v>13433928.1</v>
      </c>
      <c r="I426" s="19">
        <f t="shared" si="18"/>
        <v>32.15</v>
      </c>
    </row>
    <row r="427" spans="2:9" s="27" customFormat="1" ht="33" x14ac:dyDescent="0.25">
      <c r="B427" s="16" t="s">
        <v>155</v>
      </c>
      <c r="C427" s="10">
        <v>16</v>
      </c>
      <c r="D427" s="17">
        <v>0</v>
      </c>
      <c r="E427" s="18">
        <v>0</v>
      </c>
      <c r="F427" s="11"/>
      <c r="G427" s="19">
        <f t="shared" ref="G427:H430" si="22">G428</f>
        <v>21898000</v>
      </c>
      <c r="H427" s="19">
        <f t="shared" si="22"/>
        <v>0</v>
      </c>
      <c r="I427" s="19">
        <f t="shared" si="18"/>
        <v>0</v>
      </c>
    </row>
    <row r="428" spans="2:9" s="27" customFormat="1" ht="49.5" x14ac:dyDescent="0.25">
      <c r="B428" s="16" t="s">
        <v>160</v>
      </c>
      <c r="C428" s="10">
        <v>16</v>
      </c>
      <c r="D428" s="17">
        <v>2</v>
      </c>
      <c r="E428" s="18">
        <v>0</v>
      </c>
      <c r="F428" s="11"/>
      <c r="G428" s="19">
        <f t="shared" si="22"/>
        <v>21898000</v>
      </c>
      <c r="H428" s="19">
        <f t="shared" si="22"/>
        <v>0</v>
      </c>
      <c r="I428" s="19">
        <f t="shared" si="18"/>
        <v>0</v>
      </c>
    </row>
    <row r="429" spans="2:9" s="27" customFormat="1" ht="66" x14ac:dyDescent="0.25">
      <c r="B429" s="16" t="s">
        <v>124</v>
      </c>
      <c r="C429" s="10">
        <v>16</v>
      </c>
      <c r="D429" s="17">
        <v>2</v>
      </c>
      <c r="E429" s="18">
        <v>2841</v>
      </c>
      <c r="F429" s="11"/>
      <c r="G429" s="19">
        <f t="shared" si="22"/>
        <v>21898000</v>
      </c>
      <c r="H429" s="19">
        <f t="shared" si="22"/>
        <v>0</v>
      </c>
      <c r="I429" s="19">
        <f t="shared" si="18"/>
        <v>0</v>
      </c>
    </row>
    <row r="430" spans="2:9" s="27" customFormat="1" ht="16.5" x14ac:dyDescent="0.25">
      <c r="B430" s="20" t="s">
        <v>179</v>
      </c>
      <c r="C430" s="10">
        <v>16</v>
      </c>
      <c r="D430" s="17">
        <v>2</v>
      </c>
      <c r="E430" s="18">
        <v>2841</v>
      </c>
      <c r="F430" s="11">
        <v>800</v>
      </c>
      <c r="G430" s="19">
        <f t="shared" si="22"/>
        <v>21898000</v>
      </c>
      <c r="H430" s="19">
        <f t="shared" si="22"/>
        <v>0</v>
      </c>
      <c r="I430" s="19">
        <f t="shared" si="18"/>
        <v>0</v>
      </c>
    </row>
    <row r="431" spans="2:9" s="27" customFormat="1" ht="33" x14ac:dyDescent="0.25">
      <c r="B431" s="20" t="s">
        <v>59</v>
      </c>
      <c r="C431" s="10">
        <v>16</v>
      </c>
      <c r="D431" s="17">
        <v>2</v>
      </c>
      <c r="E431" s="18">
        <v>2841</v>
      </c>
      <c r="F431" s="11">
        <v>840</v>
      </c>
      <c r="G431" s="19">
        <v>21898000</v>
      </c>
      <c r="H431" s="19"/>
      <c r="I431" s="19">
        <f t="shared" si="18"/>
        <v>0</v>
      </c>
    </row>
    <row r="432" spans="2:9" s="27" customFormat="1" ht="33" x14ac:dyDescent="0.25">
      <c r="B432" s="16" t="s">
        <v>60</v>
      </c>
      <c r="C432" s="10">
        <v>17</v>
      </c>
      <c r="D432" s="17">
        <v>0</v>
      </c>
      <c r="E432" s="18">
        <v>0</v>
      </c>
      <c r="F432" s="11"/>
      <c r="G432" s="19">
        <f>G433+G440</f>
        <v>27134100</v>
      </c>
      <c r="H432" s="19">
        <f>H433+H440</f>
        <v>5338364.8599999994</v>
      </c>
      <c r="I432" s="19">
        <f t="shared" si="18"/>
        <v>19.670000000000002</v>
      </c>
    </row>
    <row r="433" spans="2:9" s="27" customFormat="1" ht="82.5" x14ac:dyDescent="0.25">
      <c r="B433" s="16" t="s">
        <v>117</v>
      </c>
      <c r="C433" s="10">
        <v>17</v>
      </c>
      <c r="D433" s="17">
        <v>1</v>
      </c>
      <c r="E433" s="18">
        <v>0</v>
      </c>
      <c r="F433" s="11"/>
      <c r="G433" s="19">
        <f>G437+G434</f>
        <v>1392500</v>
      </c>
      <c r="H433" s="19">
        <f>H437+H434</f>
        <v>1343100</v>
      </c>
      <c r="I433" s="19">
        <f t="shared" si="18"/>
        <v>96.45</v>
      </c>
    </row>
    <row r="434" spans="2:9" s="27" customFormat="1" ht="99" x14ac:dyDescent="0.25">
      <c r="B434" s="16" t="s">
        <v>71</v>
      </c>
      <c r="C434" s="10">
        <v>17</v>
      </c>
      <c r="D434" s="17">
        <v>1</v>
      </c>
      <c r="E434" s="18">
        <v>7901</v>
      </c>
      <c r="F434" s="11"/>
      <c r="G434" s="19">
        <f>G435</f>
        <v>1343100</v>
      </c>
      <c r="H434" s="19">
        <f>H435</f>
        <v>1343100</v>
      </c>
      <c r="I434" s="19">
        <f t="shared" si="18"/>
        <v>100</v>
      </c>
    </row>
    <row r="435" spans="2:9" s="27" customFormat="1" ht="33" x14ac:dyDescent="0.25">
      <c r="B435" s="20" t="s">
        <v>80</v>
      </c>
      <c r="C435" s="10">
        <v>17</v>
      </c>
      <c r="D435" s="17">
        <v>1</v>
      </c>
      <c r="E435" s="18">
        <v>7901</v>
      </c>
      <c r="F435" s="11">
        <v>600</v>
      </c>
      <c r="G435" s="19">
        <f>G436</f>
        <v>1343100</v>
      </c>
      <c r="H435" s="19">
        <f>H436</f>
        <v>1343100</v>
      </c>
      <c r="I435" s="19">
        <f t="shared" si="18"/>
        <v>100</v>
      </c>
    </row>
    <row r="436" spans="2:9" s="27" customFormat="1" ht="33" x14ac:dyDescent="0.25">
      <c r="B436" s="20" t="s">
        <v>70</v>
      </c>
      <c r="C436" s="10">
        <v>17</v>
      </c>
      <c r="D436" s="17">
        <v>1</v>
      </c>
      <c r="E436" s="18">
        <v>7901</v>
      </c>
      <c r="F436" s="9">
        <v>630</v>
      </c>
      <c r="G436" s="19">
        <v>1343100</v>
      </c>
      <c r="H436" s="19">
        <v>1343100</v>
      </c>
      <c r="I436" s="19">
        <f t="shared" si="18"/>
        <v>100</v>
      </c>
    </row>
    <row r="437" spans="2:9" s="27" customFormat="1" ht="82.5" x14ac:dyDescent="0.25">
      <c r="B437" s="20" t="s">
        <v>118</v>
      </c>
      <c r="C437" s="10">
        <v>17</v>
      </c>
      <c r="D437" s="17">
        <v>1</v>
      </c>
      <c r="E437" s="18">
        <v>9999</v>
      </c>
      <c r="F437" s="9"/>
      <c r="G437" s="19">
        <f>G438</f>
        <v>49400</v>
      </c>
      <c r="H437" s="19"/>
      <c r="I437" s="19">
        <f t="shared" si="18"/>
        <v>0</v>
      </c>
    </row>
    <row r="438" spans="2:9" s="27" customFormat="1" ht="16.5" x14ac:dyDescent="0.25">
      <c r="B438" s="20" t="s">
        <v>85</v>
      </c>
      <c r="C438" s="10">
        <v>17</v>
      </c>
      <c r="D438" s="17">
        <v>1</v>
      </c>
      <c r="E438" s="18">
        <v>9999</v>
      </c>
      <c r="F438" s="9">
        <v>200</v>
      </c>
      <c r="G438" s="19">
        <f>G439</f>
        <v>49400</v>
      </c>
      <c r="H438" s="19"/>
      <c r="I438" s="19">
        <f t="shared" si="18"/>
        <v>0</v>
      </c>
    </row>
    <row r="439" spans="2:9" s="27" customFormat="1" ht="16.5" x14ac:dyDescent="0.25">
      <c r="B439" s="20" t="s">
        <v>86</v>
      </c>
      <c r="C439" s="10">
        <v>17</v>
      </c>
      <c r="D439" s="17">
        <v>1</v>
      </c>
      <c r="E439" s="18">
        <v>9999</v>
      </c>
      <c r="F439" s="9">
        <v>240</v>
      </c>
      <c r="G439" s="19">
        <v>49400</v>
      </c>
      <c r="H439" s="19"/>
      <c r="I439" s="19">
        <f t="shared" si="18"/>
        <v>0</v>
      </c>
    </row>
    <row r="440" spans="2:9" s="27" customFormat="1" ht="66" x14ac:dyDescent="0.25">
      <c r="B440" s="16" t="s">
        <v>72</v>
      </c>
      <c r="C440" s="10">
        <v>17</v>
      </c>
      <c r="D440" s="17">
        <v>2</v>
      </c>
      <c r="E440" s="18">
        <v>0</v>
      </c>
      <c r="F440" s="11"/>
      <c r="G440" s="19">
        <f t="shared" ref="G440:H442" si="23">G441</f>
        <v>25741600</v>
      </c>
      <c r="H440" s="19">
        <f t="shared" si="23"/>
        <v>3995264.86</v>
      </c>
      <c r="I440" s="19">
        <f t="shared" si="18"/>
        <v>15.52</v>
      </c>
    </row>
    <row r="441" spans="2:9" s="27" customFormat="1" ht="82.5" x14ac:dyDescent="0.25">
      <c r="B441" s="16" t="s">
        <v>73</v>
      </c>
      <c r="C441" s="10">
        <v>17</v>
      </c>
      <c r="D441" s="17">
        <v>2</v>
      </c>
      <c r="E441" s="18">
        <v>59</v>
      </c>
      <c r="F441" s="11"/>
      <c r="G441" s="19">
        <f t="shared" si="23"/>
        <v>25741600</v>
      </c>
      <c r="H441" s="19">
        <f t="shared" si="23"/>
        <v>3995264.86</v>
      </c>
      <c r="I441" s="19">
        <f t="shared" si="18"/>
        <v>15.52</v>
      </c>
    </row>
    <row r="442" spans="2:9" s="27" customFormat="1" ht="33" x14ac:dyDescent="0.25">
      <c r="B442" s="20" t="s">
        <v>80</v>
      </c>
      <c r="C442" s="10">
        <v>17</v>
      </c>
      <c r="D442" s="17">
        <v>2</v>
      </c>
      <c r="E442" s="18">
        <v>59</v>
      </c>
      <c r="F442" s="11">
        <v>600</v>
      </c>
      <c r="G442" s="19">
        <f t="shared" si="23"/>
        <v>25741600</v>
      </c>
      <c r="H442" s="19">
        <f t="shared" si="23"/>
        <v>3995264.86</v>
      </c>
      <c r="I442" s="19">
        <f t="shared" si="18"/>
        <v>15.52</v>
      </c>
    </row>
    <row r="443" spans="2:9" s="27" customFormat="1" ht="16.5" x14ac:dyDescent="0.25">
      <c r="B443" s="20" t="s">
        <v>82</v>
      </c>
      <c r="C443" s="10">
        <v>17</v>
      </c>
      <c r="D443" s="17">
        <v>2</v>
      </c>
      <c r="E443" s="18">
        <v>59</v>
      </c>
      <c r="F443" s="11">
        <v>620</v>
      </c>
      <c r="G443" s="19">
        <v>25741600</v>
      </c>
      <c r="H443" s="19">
        <v>3995264.86</v>
      </c>
      <c r="I443" s="19">
        <f t="shared" si="18"/>
        <v>15.52</v>
      </c>
    </row>
    <row r="444" spans="2:9" s="27" customFormat="1" ht="33" x14ac:dyDescent="0.25">
      <c r="B444" s="16" t="s">
        <v>91</v>
      </c>
      <c r="C444" s="10">
        <v>18</v>
      </c>
      <c r="D444" s="17">
        <v>0</v>
      </c>
      <c r="E444" s="18">
        <v>0</v>
      </c>
      <c r="F444" s="11"/>
      <c r="G444" s="19">
        <f>G445+G448+G453+G459+G456</f>
        <v>18096400</v>
      </c>
      <c r="H444" s="19">
        <f>H445+H448+H453+H459+H456</f>
        <v>2280959</v>
      </c>
      <c r="I444" s="19">
        <f t="shared" si="18"/>
        <v>12.6</v>
      </c>
    </row>
    <row r="445" spans="2:9" s="27" customFormat="1" ht="49.5" x14ac:dyDescent="0.25">
      <c r="B445" s="16" t="s">
        <v>92</v>
      </c>
      <c r="C445" s="10">
        <v>18</v>
      </c>
      <c r="D445" s="17">
        <v>0</v>
      </c>
      <c r="E445" s="18">
        <v>2121</v>
      </c>
      <c r="F445" s="11"/>
      <c r="G445" s="19">
        <f>G446</f>
        <v>4281500</v>
      </c>
      <c r="H445" s="19">
        <f>H446</f>
        <v>419094.49</v>
      </c>
      <c r="I445" s="19">
        <f t="shared" si="18"/>
        <v>9.7899999999999991</v>
      </c>
    </row>
    <row r="446" spans="2:9" s="27" customFormat="1" ht="16.5" x14ac:dyDescent="0.25">
      <c r="B446" s="20" t="s">
        <v>85</v>
      </c>
      <c r="C446" s="10">
        <v>18</v>
      </c>
      <c r="D446" s="17">
        <v>0</v>
      </c>
      <c r="E446" s="18">
        <v>2121</v>
      </c>
      <c r="F446" s="11">
        <v>200</v>
      </c>
      <c r="G446" s="19">
        <f>G447</f>
        <v>4281500</v>
      </c>
      <c r="H446" s="19">
        <f>H447</f>
        <v>419094.49</v>
      </c>
      <c r="I446" s="19">
        <f t="shared" si="18"/>
        <v>9.7899999999999991</v>
      </c>
    </row>
    <row r="447" spans="2:9" s="27" customFormat="1" ht="16.5" x14ac:dyDescent="0.25">
      <c r="B447" s="20" t="s">
        <v>86</v>
      </c>
      <c r="C447" s="10">
        <v>18</v>
      </c>
      <c r="D447" s="17">
        <v>0</v>
      </c>
      <c r="E447" s="18">
        <v>2121</v>
      </c>
      <c r="F447" s="11">
        <v>240</v>
      </c>
      <c r="G447" s="19">
        <v>4281500</v>
      </c>
      <c r="H447" s="19">
        <v>419094.49</v>
      </c>
      <c r="I447" s="19">
        <f t="shared" si="18"/>
        <v>9.7899999999999991</v>
      </c>
    </row>
    <row r="448" spans="2:9" s="27" customFormat="1" ht="66" x14ac:dyDescent="0.25">
      <c r="B448" s="16" t="s">
        <v>93</v>
      </c>
      <c r="C448" s="10">
        <v>18</v>
      </c>
      <c r="D448" s="17">
        <v>0</v>
      </c>
      <c r="E448" s="18">
        <v>2122</v>
      </c>
      <c r="F448" s="11"/>
      <c r="G448" s="19">
        <f>G449+G451</f>
        <v>9994900</v>
      </c>
      <c r="H448" s="19">
        <f>H449+H451</f>
        <v>1861864.51</v>
      </c>
      <c r="I448" s="19">
        <f t="shared" si="18"/>
        <v>18.63</v>
      </c>
    </row>
    <row r="449" spans="2:9" s="27" customFormat="1" ht="16.5" x14ac:dyDescent="0.25">
      <c r="B449" s="20" t="s">
        <v>85</v>
      </c>
      <c r="C449" s="10">
        <v>18</v>
      </c>
      <c r="D449" s="17">
        <v>0</v>
      </c>
      <c r="E449" s="18">
        <v>2122</v>
      </c>
      <c r="F449" s="11">
        <v>200</v>
      </c>
      <c r="G449" s="19">
        <f>G450</f>
        <v>9924900</v>
      </c>
      <c r="H449" s="19">
        <f>H450</f>
        <v>1861864.51</v>
      </c>
      <c r="I449" s="19">
        <f t="shared" si="18"/>
        <v>18.760000000000002</v>
      </c>
    </row>
    <row r="450" spans="2:9" s="27" customFormat="1" ht="16.5" x14ac:dyDescent="0.25">
      <c r="B450" s="20" t="s">
        <v>86</v>
      </c>
      <c r="C450" s="10">
        <v>18</v>
      </c>
      <c r="D450" s="17">
        <v>0</v>
      </c>
      <c r="E450" s="18">
        <v>2122</v>
      </c>
      <c r="F450" s="11">
        <v>240</v>
      </c>
      <c r="G450" s="19">
        <f>3180000+6744900</f>
        <v>9924900</v>
      </c>
      <c r="H450" s="19">
        <f>433536.01+1428328.5</f>
        <v>1861864.51</v>
      </c>
      <c r="I450" s="19">
        <f t="shared" ref="I450:I510" si="24">ROUND(H450/G450*100,2)</f>
        <v>18.760000000000002</v>
      </c>
    </row>
    <row r="451" spans="2:9" s="27" customFormat="1" ht="16.5" x14ac:dyDescent="0.25">
      <c r="B451" s="20" t="s">
        <v>179</v>
      </c>
      <c r="C451" s="10">
        <v>18</v>
      </c>
      <c r="D451" s="17">
        <v>0</v>
      </c>
      <c r="E451" s="18">
        <v>2122</v>
      </c>
      <c r="F451" s="9">
        <v>800</v>
      </c>
      <c r="G451" s="19">
        <f>G452</f>
        <v>70000</v>
      </c>
      <c r="H451" s="19">
        <f>H452</f>
        <v>0</v>
      </c>
      <c r="I451" s="19">
        <f t="shared" si="24"/>
        <v>0</v>
      </c>
    </row>
    <row r="452" spans="2:9" s="27" customFormat="1" ht="16.5" x14ac:dyDescent="0.25">
      <c r="B452" s="20" t="s">
        <v>180</v>
      </c>
      <c r="C452" s="10">
        <v>18</v>
      </c>
      <c r="D452" s="17">
        <v>0</v>
      </c>
      <c r="E452" s="18">
        <v>2122</v>
      </c>
      <c r="F452" s="9">
        <v>850</v>
      </c>
      <c r="G452" s="19">
        <v>70000</v>
      </c>
      <c r="H452" s="19"/>
      <c r="I452" s="19">
        <f t="shared" si="24"/>
        <v>0</v>
      </c>
    </row>
    <row r="453" spans="2:9" s="27" customFormat="1" ht="49.5" x14ac:dyDescent="0.25">
      <c r="B453" s="16" t="s">
        <v>161</v>
      </c>
      <c r="C453" s="10">
        <v>18</v>
      </c>
      <c r="D453" s="17">
        <v>0</v>
      </c>
      <c r="E453" s="18">
        <v>2123</v>
      </c>
      <c r="F453" s="11"/>
      <c r="G453" s="19">
        <f>G454</f>
        <v>1820000</v>
      </c>
      <c r="H453" s="19">
        <f>H454</f>
        <v>0</v>
      </c>
      <c r="I453" s="19">
        <f t="shared" si="24"/>
        <v>0</v>
      </c>
    </row>
    <row r="454" spans="2:9" s="27" customFormat="1" ht="16.5" x14ac:dyDescent="0.25">
      <c r="B454" s="20" t="s">
        <v>85</v>
      </c>
      <c r="C454" s="10">
        <v>18</v>
      </c>
      <c r="D454" s="17">
        <v>0</v>
      </c>
      <c r="E454" s="18">
        <v>2123</v>
      </c>
      <c r="F454" s="11">
        <v>200</v>
      </c>
      <c r="G454" s="19">
        <f>G455</f>
        <v>1820000</v>
      </c>
      <c r="H454" s="19">
        <f>H455</f>
        <v>0</v>
      </c>
      <c r="I454" s="19">
        <f t="shared" si="24"/>
        <v>0</v>
      </c>
    </row>
    <row r="455" spans="2:9" s="27" customFormat="1" ht="16.5" x14ac:dyDescent="0.25">
      <c r="B455" s="20" t="s">
        <v>86</v>
      </c>
      <c r="C455" s="10">
        <v>18</v>
      </c>
      <c r="D455" s="17">
        <v>0</v>
      </c>
      <c r="E455" s="18">
        <v>2123</v>
      </c>
      <c r="F455" s="11">
        <v>240</v>
      </c>
      <c r="G455" s="19">
        <v>1820000</v>
      </c>
      <c r="H455" s="19"/>
      <c r="I455" s="19">
        <f t="shared" si="24"/>
        <v>0</v>
      </c>
    </row>
    <row r="456" spans="2:9" s="27" customFormat="1" ht="66" x14ac:dyDescent="0.25">
      <c r="B456" s="20" t="s">
        <v>15</v>
      </c>
      <c r="C456" s="10">
        <v>18</v>
      </c>
      <c r="D456" s="17">
        <v>0</v>
      </c>
      <c r="E456" s="18">
        <v>5431</v>
      </c>
      <c r="F456" s="11"/>
      <c r="G456" s="19">
        <f>G457</f>
        <v>1980000</v>
      </c>
      <c r="H456" s="19">
        <f>H457</f>
        <v>0</v>
      </c>
      <c r="I456" s="19">
        <f t="shared" si="24"/>
        <v>0</v>
      </c>
    </row>
    <row r="457" spans="2:9" s="27" customFormat="1" ht="16.5" x14ac:dyDescent="0.25">
      <c r="B457" s="20" t="s">
        <v>179</v>
      </c>
      <c r="C457" s="10">
        <v>18</v>
      </c>
      <c r="D457" s="17">
        <v>0</v>
      </c>
      <c r="E457" s="18">
        <v>5431</v>
      </c>
      <c r="F457" s="11">
        <v>800</v>
      </c>
      <c r="G457" s="19">
        <f>G458</f>
        <v>1980000</v>
      </c>
      <c r="H457" s="19">
        <f>H458</f>
        <v>0</v>
      </c>
      <c r="I457" s="19">
        <f t="shared" si="24"/>
        <v>0</v>
      </c>
    </row>
    <row r="458" spans="2:9" s="27" customFormat="1" ht="33" x14ac:dyDescent="0.25">
      <c r="B458" s="20" t="s">
        <v>200</v>
      </c>
      <c r="C458" s="10">
        <v>18</v>
      </c>
      <c r="D458" s="17">
        <v>0</v>
      </c>
      <c r="E458" s="18">
        <v>5431</v>
      </c>
      <c r="F458" s="11">
        <v>810</v>
      </c>
      <c r="G458" s="19">
        <v>1980000</v>
      </c>
      <c r="H458" s="19"/>
      <c r="I458" s="19">
        <f t="shared" si="24"/>
        <v>0</v>
      </c>
    </row>
    <row r="459" spans="2:9" s="27" customFormat="1" ht="49.5" x14ac:dyDescent="0.25">
      <c r="B459" s="20" t="s">
        <v>16</v>
      </c>
      <c r="C459" s="10">
        <v>18</v>
      </c>
      <c r="D459" s="17">
        <v>0</v>
      </c>
      <c r="E459" s="18">
        <v>7812</v>
      </c>
      <c r="F459" s="9"/>
      <c r="G459" s="19">
        <f>G460</f>
        <v>20000</v>
      </c>
      <c r="H459" s="19">
        <f>H460</f>
        <v>0</v>
      </c>
      <c r="I459" s="19">
        <f t="shared" si="24"/>
        <v>0</v>
      </c>
    </row>
    <row r="460" spans="2:9" s="27" customFormat="1" ht="16.5" x14ac:dyDescent="0.25">
      <c r="B460" s="20" t="s">
        <v>179</v>
      </c>
      <c r="C460" s="10">
        <v>18</v>
      </c>
      <c r="D460" s="17">
        <v>0</v>
      </c>
      <c r="E460" s="18">
        <v>7812</v>
      </c>
      <c r="F460" s="9">
        <v>800</v>
      </c>
      <c r="G460" s="19">
        <f>G461</f>
        <v>20000</v>
      </c>
      <c r="H460" s="19">
        <f>H461</f>
        <v>0</v>
      </c>
      <c r="I460" s="19">
        <f t="shared" si="24"/>
        <v>0</v>
      </c>
    </row>
    <row r="461" spans="2:9" s="27" customFormat="1" ht="33" x14ac:dyDescent="0.25">
      <c r="B461" s="20" t="s">
        <v>200</v>
      </c>
      <c r="C461" s="10">
        <v>18</v>
      </c>
      <c r="D461" s="17">
        <v>0</v>
      </c>
      <c r="E461" s="18">
        <v>7812</v>
      </c>
      <c r="F461" s="9">
        <v>810</v>
      </c>
      <c r="G461" s="19">
        <v>20000</v>
      </c>
      <c r="H461" s="19"/>
      <c r="I461" s="19">
        <f t="shared" si="24"/>
        <v>0</v>
      </c>
    </row>
    <row r="462" spans="2:9" s="27" customFormat="1" ht="33" x14ac:dyDescent="0.25">
      <c r="B462" s="16" t="s">
        <v>190</v>
      </c>
      <c r="C462" s="10">
        <v>19</v>
      </c>
      <c r="D462" s="17">
        <v>0</v>
      </c>
      <c r="E462" s="18">
        <v>0</v>
      </c>
      <c r="F462" s="11"/>
      <c r="G462" s="19">
        <f>G463</f>
        <v>1222000</v>
      </c>
      <c r="H462" s="19">
        <f>H463</f>
        <v>254878</v>
      </c>
      <c r="I462" s="19">
        <f t="shared" si="24"/>
        <v>20.86</v>
      </c>
    </row>
    <row r="463" spans="2:9" s="27" customFormat="1" ht="66" x14ac:dyDescent="0.25">
      <c r="B463" s="16" t="s">
        <v>191</v>
      </c>
      <c r="C463" s="10">
        <v>19</v>
      </c>
      <c r="D463" s="17">
        <v>0</v>
      </c>
      <c r="E463" s="18">
        <v>2124</v>
      </c>
      <c r="F463" s="11"/>
      <c r="G463" s="19">
        <f>G464+G466</f>
        <v>1222000</v>
      </c>
      <c r="H463" s="19">
        <f>H464+H466</f>
        <v>254878</v>
      </c>
      <c r="I463" s="19">
        <f t="shared" si="24"/>
        <v>20.86</v>
      </c>
    </row>
    <row r="464" spans="2:9" s="27" customFormat="1" ht="49.5" x14ac:dyDescent="0.25">
      <c r="B464" s="20" t="s">
        <v>68</v>
      </c>
      <c r="C464" s="10">
        <v>19</v>
      </c>
      <c r="D464" s="17">
        <v>0</v>
      </c>
      <c r="E464" s="18">
        <v>2124</v>
      </c>
      <c r="F464" s="11">
        <v>100</v>
      </c>
      <c r="G464" s="19">
        <f>G465</f>
        <v>58000</v>
      </c>
      <c r="H464" s="19">
        <f>H465</f>
        <v>3000</v>
      </c>
      <c r="I464" s="19">
        <f t="shared" si="24"/>
        <v>5.17</v>
      </c>
    </row>
    <row r="465" spans="2:9" s="27" customFormat="1" ht="16.5" x14ac:dyDescent="0.25">
      <c r="B465" s="20" t="s">
        <v>147</v>
      </c>
      <c r="C465" s="10">
        <v>19</v>
      </c>
      <c r="D465" s="17">
        <v>0</v>
      </c>
      <c r="E465" s="18">
        <v>2124</v>
      </c>
      <c r="F465" s="11">
        <v>120</v>
      </c>
      <c r="G465" s="19">
        <v>58000</v>
      </c>
      <c r="H465" s="19">
        <v>3000</v>
      </c>
      <c r="I465" s="19">
        <f t="shared" si="24"/>
        <v>5.17</v>
      </c>
    </row>
    <row r="466" spans="2:9" s="27" customFormat="1" ht="16.5" x14ac:dyDescent="0.25">
      <c r="B466" s="20" t="s">
        <v>85</v>
      </c>
      <c r="C466" s="10">
        <v>19</v>
      </c>
      <c r="D466" s="17">
        <v>0</v>
      </c>
      <c r="E466" s="18">
        <v>2124</v>
      </c>
      <c r="F466" s="11">
        <v>200</v>
      </c>
      <c r="G466" s="19">
        <f>G467</f>
        <v>1164000</v>
      </c>
      <c r="H466" s="19">
        <f>H467</f>
        <v>251878</v>
      </c>
      <c r="I466" s="19">
        <f t="shared" si="24"/>
        <v>21.64</v>
      </c>
    </row>
    <row r="467" spans="2:9" s="27" customFormat="1" ht="16.5" x14ac:dyDescent="0.25">
      <c r="B467" s="20" t="s">
        <v>86</v>
      </c>
      <c r="C467" s="10">
        <v>19</v>
      </c>
      <c r="D467" s="17">
        <v>0</v>
      </c>
      <c r="E467" s="18">
        <v>2124</v>
      </c>
      <c r="F467" s="11">
        <v>240</v>
      </c>
      <c r="G467" s="19">
        <v>1164000</v>
      </c>
      <c r="H467" s="19">
        <v>251878</v>
      </c>
      <c r="I467" s="19">
        <f t="shared" si="24"/>
        <v>21.64</v>
      </c>
    </row>
    <row r="468" spans="2:9" s="27" customFormat="1" ht="16.5" x14ac:dyDescent="0.25">
      <c r="B468" s="16" t="s">
        <v>192</v>
      </c>
      <c r="C468" s="10">
        <v>20</v>
      </c>
      <c r="D468" s="17">
        <v>0</v>
      </c>
      <c r="E468" s="18">
        <v>0</v>
      </c>
      <c r="F468" s="11"/>
      <c r="G468" s="19">
        <f>G469+G472+G475+G478+G481</f>
        <v>47206000</v>
      </c>
      <c r="H468" s="19">
        <f>H469+H472+H475+H478+H481</f>
        <v>8791042.9299999997</v>
      </c>
      <c r="I468" s="19">
        <f t="shared" si="24"/>
        <v>18.62</v>
      </c>
    </row>
    <row r="469" spans="2:9" s="27" customFormat="1" ht="33" x14ac:dyDescent="0.25">
      <c r="B469" s="16" t="s">
        <v>193</v>
      </c>
      <c r="C469" s="10">
        <v>20</v>
      </c>
      <c r="D469" s="17">
        <v>0</v>
      </c>
      <c r="E469" s="18">
        <v>2125</v>
      </c>
      <c r="F469" s="11"/>
      <c r="G469" s="19">
        <f>G470</f>
        <v>13626532.09</v>
      </c>
      <c r="H469" s="19">
        <f>H470</f>
        <v>4774812.17</v>
      </c>
      <c r="I469" s="19">
        <f t="shared" si="24"/>
        <v>35.04</v>
      </c>
    </row>
    <row r="470" spans="2:9" s="27" customFormat="1" ht="16.5" x14ac:dyDescent="0.25">
      <c r="B470" s="20" t="s">
        <v>85</v>
      </c>
      <c r="C470" s="10">
        <v>20</v>
      </c>
      <c r="D470" s="17">
        <v>0</v>
      </c>
      <c r="E470" s="18">
        <v>2125</v>
      </c>
      <c r="F470" s="11">
        <v>200</v>
      </c>
      <c r="G470" s="19">
        <f>G471</f>
        <v>13626532.09</v>
      </c>
      <c r="H470" s="19">
        <f>H471</f>
        <v>4774812.17</v>
      </c>
      <c r="I470" s="19">
        <f t="shared" si="24"/>
        <v>35.04</v>
      </c>
    </row>
    <row r="471" spans="2:9" s="27" customFormat="1" ht="16.5" x14ac:dyDescent="0.25">
      <c r="B471" s="20" t="s">
        <v>86</v>
      </c>
      <c r="C471" s="10">
        <v>20</v>
      </c>
      <c r="D471" s="17">
        <v>0</v>
      </c>
      <c r="E471" s="18">
        <v>2125</v>
      </c>
      <c r="F471" s="11">
        <v>240</v>
      </c>
      <c r="G471" s="19">
        <v>13626532.09</v>
      </c>
      <c r="H471" s="19">
        <v>4774812.17</v>
      </c>
      <c r="I471" s="19">
        <f t="shared" si="24"/>
        <v>35.04</v>
      </c>
    </row>
    <row r="472" spans="2:9" s="27" customFormat="1" ht="82.5" x14ac:dyDescent="0.25">
      <c r="B472" s="16" t="s">
        <v>194</v>
      </c>
      <c r="C472" s="10">
        <v>20</v>
      </c>
      <c r="D472" s="17">
        <v>0</v>
      </c>
      <c r="E472" s="18">
        <v>2126</v>
      </c>
      <c r="F472" s="11"/>
      <c r="G472" s="19">
        <f>G473</f>
        <v>7578467.9100000001</v>
      </c>
      <c r="H472" s="19">
        <f>H473</f>
        <v>1816213.56</v>
      </c>
      <c r="I472" s="19">
        <f t="shared" si="24"/>
        <v>23.97</v>
      </c>
    </row>
    <row r="473" spans="2:9" s="27" customFormat="1" ht="16.5" x14ac:dyDescent="0.25">
      <c r="B473" s="20" t="s">
        <v>85</v>
      </c>
      <c r="C473" s="10">
        <v>20</v>
      </c>
      <c r="D473" s="17">
        <v>0</v>
      </c>
      <c r="E473" s="18">
        <v>2126</v>
      </c>
      <c r="F473" s="11">
        <v>200</v>
      </c>
      <c r="G473" s="19">
        <f>G474</f>
        <v>7578467.9100000001</v>
      </c>
      <c r="H473" s="19">
        <f>H474</f>
        <v>1816213.56</v>
      </c>
      <c r="I473" s="19">
        <f t="shared" si="24"/>
        <v>23.97</v>
      </c>
    </row>
    <row r="474" spans="2:9" s="27" customFormat="1" ht="16.5" x14ac:dyDescent="0.25">
      <c r="B474" s="20" t="s">
        <v>86</v>
      </c>
      <c r="C474" s="10">
        <v>20</v>
      </c>
      <c r="D474" s="17">
        <v>0</v>
      </c>
      <c r="E474" s="18">
        <v>2126</v>
      </c>
      <c r="F474" s="11">
        <v>240</v>
      </c>
      <c r="G474" s="19">
        <v>7578467.9100000001</v>
      </c>
      <c r="H474" s="19">
        <v>1816213.56</v>
      </c>
      <c r="I474" s="19">
        <f t="shared" si="24"/>
        <v>23.97</v>
      </c>
    </row>
    <row r="475" spans="2:9" s="27" customFormat="1" ht="49.5" x14ac:dyDescent="0.25">
      <c r="B475" s="16" t="s">
        <v>166</v>
      </c>
      <c r="C475" s="10">
        <v>20</v>
      </c>
      <c r="D475" s="17">
        <v>0</v>
      </c>
      <c r="E475" s="18">
        <v>7807</v>
      </c>
      <c r="F475" s="11"/>
      <c r="G475" s="19">
        <f>G476</f>
        <v>18345000</v>
      </c>
      <c r="H475" s="19">
        <f>H476</f>
        <v>216923.34</v>
      </c>
      <c r="I475" s="19">
        <f t="shared" si="24"/>
        <v>1.18</v>
      </c>
    </row>
    <row r="476" spans="2:9" s="27" customFormat="1" ht="16.5" x14ac:dyDescent="0.25">
      <c r="B476" s="20" t="s">
        <v>179</v>
      </c>
      <c r="C476" s="10">
        <v>20</v>
      </c>
      <c r="D476" s="17">
        <v>0</v>
      </c>
      <c r="E476" s="18">
        <v>7807</v>
      </c>
      <c r="F476" s="11">
        <v>800</v>
      </c>
      <c r="G476" s="19">
        <f>G477</f>
        <v>18345000</v>
      </c>
      <c r="H476" s="19">
        <f>H477</f>
        <v>216923.34</v>
      </c>
      <c r="I476" s="19">
        <f t="shared" si="24"/>
        <v>1.18</v>
      </c>
    </row>
    <row r="477" spans="2:9" s="27" customFormat="1" ht="33" x14ac:dyDescent="0.25">
      <c r="B477" s="20" t="s">
        <v>200</v>
      </c>
      <c r="C477" s="10">
        <v>20</v>
      </c>
      <c r="D477" s="17">
        <v>0</v>
      </c>
      <c r="E477" s="18">
        <v>7807</v>
      </c>
      <c r="F477" s="9">
        <v>810</v>
      </c>
      <c r="G477" s="19">
        <v>18345000</v>
      </c>
      <c r="H477" s="19">
        <v>216923.34</v>
      </c>
      <c r="I477" s="19">
        <f t="shared" si="24"/>
        <v>1.18</v>
      </c>
    </row>
    <row r="478" spans="2:9" s="27" customFormat="1" ht="49.5" x14ac:dyDescent="0.25">
      <c r="B478" s="16" t="s">
        <v>167</v>
      </c>
      <c r="C478" s="10">
        <v>20</v>
      </c>
      <c r="D478" s="17">
        <v>0</v>
      </c>
      <c r="E478" s="18">
        <v>7808</v>
      </c>
      <c r="F478" s="11"/>
      <c r="G478" s="19">
        <f>G479</f>
        <v>3993000</v>
      </c>
      <c r="H478" s="19">
        <f>H479</f>
        <v>803093.86</v>
      </c>
      <c r="I478" s="19">
        <f t="shared" si="24"/>
        <v>20.11</v>
      </c>
    </row>
    <row r="479" spans="2:9" s="27" customFormat="1" ht="16.5" x14ac:dyDescent="0.25">
      <c r="B479" s="20" t="s">
        <v>179</v>
      </c>
      <c r="C479" s="10">
        <v>20</v>
      </c>
      <c r="D479" s="17">
        <v>0</v>
      </c>
      <c r="E479" s="18">
        <v>7808</v>
      </c>
      <c r="F479" s="11">
        <v>800</v>
      </c>
      <c r="G479" s="19">
        <f>G480</f>
        <v>3993000</v>
      </c>
      <c r="H479" s="19">
        <f>H480</f>
        <v>803093.86</v>
      </c>
      <c r="I479" s="19">
        <f t="shared" si="24"/>
        <v>20.11</v>
      </c>
    </row>
    <row r="480" spans="2:9" s="27" customFormat="1" ht="33" x14ac:dyDescent="0.25">
      <c r="B480" s="20" t="s">
        <v>200</v>
      </c>
      <c r="C480" s="10">
        <v>20</v>
      </c>
      <c r="D480" s="17">
        <v>0</v>
      </c>
      <c r="E480" s="18">
        <v>7808</v>
      </c>
      <c r="F480" s="9">
        <v>810</v>
      </c>
      <c r="G480" s="19">
        <v>3993000</v>
      </c>
      <c r="H480" s="19">
        <v>803093.86</v>
      </c>
      <c r="I480" s="19">
        <f t="shared" si="24"/>
        <v>20.11</v>
      </c>
    </row>
    <row r="481" spans="2:9" s="27" customFormat="1" ht="66" x14ac:dyDescent="0.25">
      <c r="B481" s="16" t="s">
        <v>162</v>
      </c>
      <c r="C481" s="10">
        <v>20</v>
      </c>
      <c r="D481" s="17">
        <v>0</v>
      </c>
      <c r="E481" s="18">
        <v>7809</v>
      </c>
      <c r="F481" s="11"/>
      <c r="G481" s="19">
        <f>G482</f>
        <v>3663000</v>
      </c>
      <c r="H481" s="19">
        <f>H482</f>
        <v>1180000</v>
      </c>
      <c r="I481" s="19">
        <f t="shared" si="24"/>
        <v>32.21</v>
      </c>
    </row>
    <row r="482" spans="2:9" s="27" customFormat="1" ht="16.5" x14ac:dyDescent="0.25">
      <c r="B482" s="20" t="s">
        <v>179</v>
      </c>
      <c r="C482" s="10">
        <v>20</v>
      </c>
      <c r="D482" s="17">
        <v>0</v>
      </c>
      <c r="E482" s="18">
        <v>7809</v>
      </c>
      <c r="F482" s="11">
        <v>800</v>
      </c>
      <c r="G482" s="19">
        <f>G483</f>
        <v>3663000</v>
      </c>
      <c r="H482" s="19">
        <f>H483</f>
        <v>1180000</v>
      </c>
      <c r="I482" s="19">
        <f t="shared" si="24"/>
        <v>32.21</v>
      </c>
    </row>
    <row r="483" spans="2:9" s="27" customFormat="1" ht="33" x14ac:dyDescent="0.25">
      <c r="B483" s="20" t="s">
        <v>200</v>
      </c>
      <c r="C483" s="10">
        <v>20</v>
      </c>
      <c r="D483" s="17">
        <v>0</v>
      </c>
      <c r="E483" s="18">
        <v>7809</v>
      </c>
      <c r="F483" s="9">
        <v>810</v>
      </c>
      <c r="G483" s="19">
        <v>3663000</v>
      </c>
      <c r="H483" s="19">
        <v>1180000</v>
      </c>
      <c r="I483" s="19">
        <f t="shared" si="24"/>
        <v>32.21</v>
      </c>
    </row>
    <row r="484" spans="2:9" s="27" customFormat="1" ht="16.5" x14ac:dyDescent="0.25">
      <c r="B484" s="16" t="s">
        <v>125</v>
      </c>
      <c r="C484" s="10">
        <v>40</v>
      </c>
      <c r="D484" s="17">
        <v>0</v>
      </c>
      <c r="E484" s="18">
        <v>0</v>
      </c>
      <c r="F484" s="11"/>
      <c r="G484" s="19">
        <f>G485+G532+G541</f>
        <v>414344175.38999999</v>
      </c>
      <c r="H484" s="19">
        <f>H485+H532+H541</f>
        <v>75792662.700000003</v>
      </c>
      <c r="I484" s="19">
        <f t="shared" si="24"/>
        <v>18.29</v>
      </c>
    </row>
    <row r="485" spans="2:9" s="27" customFormat="1" ht="33" x14ac:dyDescent="0.25">
      <c r="B485" s="16" t="s">
        <v>126</v>
      </c>
      <c r="C485" s="10">
        <v>40</v>
      </c>
      <c r="D485" s="17">
        <v>1</v>
      </c>
      <c r="E485" s="18">
        <v>0</v>
      </c>
      <c r="F485" s="11"/>
      <c r="G485" s="19">
        <f>G486+G493+G496+G504+G507+G510+G513+G522+G527</f>
        <v>301426500</v>
      </c>
      <c r="H485" s="19">
        <f>H486+H493+H496+H504+H507+H510+H513+H522+H527</f>
        <v>75669684.700000003</v>
      </c>
      <c r="I485" s="19">
        <f t="shared" si="24"/>
        <v>25.1</v>
      </c>
    </row>
    <row r="486" spans="2:9" s="27" customFormat="1" ht="49.5" x14ac:dyDescent="0.25">
      <c r="B486" s="16" t="s">
        <v>127</v>
      </c>
      <c r="C486" s="10">
        <v>40</v>
      </c>
      <c r="D486" s="17">
        <v>1</v>
      </c>
      <c r="E486" s="18">
        <v>59</v>
      </c>
      <c r="F486" s="11"/>
      <c r="G486" s="19">
        <f>G487+G489+G491</f>
        <v>49860700</v>
      </c>
      <c r="H486" s="19">
        <f>H487+H489+H491</f>
        <v>12507055.049999999</v>
      </c>
      <c r="I486" s="19">
        <f t="shared" si="24"/>
        <v>25.08</v>
      </c>
    </row>
    <row r="487" spans="2:9" s="27" customFormat="1" ht="49.5" x14ac:dyDescent="0.25">
      <c r="B487" s="20" t="s">
        <v>68</v>
      </c>
      <c r="C487" s="10">
        <v>40</v>
      </c>
      <c r="D487" s="17">
        <v>1</v>
      </c>
      <c r="E487" s="18">
        <v>59</v>
      </c>
      <c r="F487" s="11">
        <v>100</v>
      </c>
      <c r="G487" s="19">
        <f>G488</f>
        <v>39473100</v>
      </c>
      <c r="H487" s="19">
        <f>H488</f>
        <v>10758625.539999999</v>
      </c>
      <c r="I487" s="19">
        <f t="shared" si="24"/>
        <v>27.26</v>
      </c>
    </row>
    <row r="488" spans="2:9" s="27" customFormat="1" ht="16.5" x14ac:dyDescent="0.25">
      <c r="B488" s="20" t="s">
        <v>69</v>
      </c>
      <c r="C488" s="10">
        <v>40</v>
      </c>
      <c r="D488" s="17">
        <v>1</v>
      </c>
      <c r="E488" s="18">
        <v>59</v>
      </c>
      <c r="F488" s="11">
        <v>110</v>
      </c>
      <c r="G488" s="19">
        <f>39277100+196000</f>
        <v>39473100</v>
      </c>
      <c r="H488" s="19">
        <f>1800+10756825.54</f>
        <v>10758625.539999999</v>
      </c>
      <c r="I488" s="19">
        <f t="shared" si="24"/>
        <v>27.26</v>
      </c>
    </row>
    <row r="489" spans="2:9" s="27" customFormat="1" ht="16.5" x14ac:dyDescent="0.25">
      <c r="B489" s="20" t="s">
        <v>85</v>
      </c>
      <c r="C489" s="10">
        <v>40</v>
      </c>
      <c r="D489" s="17">
        <v>1</v>
      </c>
      <c r="E489" s="18">
        <v>59</v>
      </c>
      <c r="F489" s="11">
        <v>200</v>
      </c>
      <c r="G489" s="19">
        <f>G490</f>
        <v>10165900</v>
      </c>
      <c r="H489" s="19">
        <f>H490</f>
        <v>1736989.51</v>
      </c>
      <c r="I489" s="19">
        <f t="shared" si="24"/>
        <v>17.09</v>
      </c>
    </row>
    <row r="490" spans="2:9" s="27" customFormat="1" ht="16.5" x14ac:dyDescent="0.25">
      <c r="B490" s="20" t="s">
        <v>86</v>
      </c>
      <c r="C490" s="10">
        <v>40</v>
      </c>
      <c r="D490" s="17">
        <v>1</v>
      </c>
      <c r="E490" s="18">
        <v>59</v>
      </c>
      <c r="F490" s="11">
        <v>240</v>
      </c>
      <c r="G490" s="19">
        <v>10165900</v>
      </c>
      <c r="H490" s="19">
        <v>1736989.51</v>
      </c>
      <c r="I490" s="19">
        <f t="shared" si="24"/>
        <v>17.09</v>
      </c>
    </row>
    <row r="491" spans="2:9" s="27" customFormat="1" ht="16.5" x14ac:dyDescent="0.25">
      <c r="B491" s="20" t="s">
        <v>179</v>
      </c>
      <c r="C491" s="10">
        <v>40</v>
      </c>
      <c r="D491" s="17">
        <v>1</v>
      </c>
      <c r="E491" s="18">
        <v>59</v>
      </c>
      <c r="F491" s="11">
        <v>800</v>
      </c>
      <c r="G491" s="19">
        <f>G492</f>
        <v>221700</v>
      </c>
      <c r="H491" s="19">
        <f>H492</f>
        <v>11440</v>
      </c>
      <c r="I491" s="19">
        <f t="shared" si="24"/>
        <v>5.16</v>
      </c>
    </row>
    <row r="492" spans="2:9" s="27" customFormat="1" ht="16.5" x14ac:dyDescent="0.25">
      <c r="B492" s="16" t="s">
        <v>180</v>
      </c>
      <c r="C492" s="10">
        <v>40</v>
      </c>
      <c r="D492" s="17">
        <v>1</v>
      </c>
      <c r="E492" s="18">
        <v>59</v>
      </c>
      <c r="F492" s="11">
        <v>850</v>
      </c>
      <c r="G492" s="19">
        <f>75700+146000</f>
        <v>221700</v>
      </c>
      <c r="H492" s="19">
        <v>11440</v>
      </c>
      <c r="I492" s="19">
        <f t="shared" si="24"/>
        <v>5.16</v>
      </c>
    </row>
    <row r="493" spans="2:9" s="27" customFormat="1" ht="49.5" x14ac:dyDescent="0.25">
      <c r="B493" s="16" t="s">
        <v>128</v>
      </c>
      <c r="C493" s="10">
        <v>40</v>
      </c>
      <c r="D493" s="17">
        <v>1</v>
      </c>
      <c r="E493" s="18">
        <v>203</v>
      </c>
      <c r="F493" s="11"/>
      <c r="G493" s="19">
        <f>G494</f>
        <v>3663800</v>
      </c>
      <c r="H493" s="19">
        <f>H494</f>
        <v>1583759.82</v>
      </c>
      <c r="I493" s="19">
        <f t="shared" si="24"/>
        <v>43.23</v>
      </c>
    </row>
    <row r="494" spans="2:9" s="27" customFormat="1" ht="49.5" x14ac:dyDescent="0.25">
      <c r="B494" s="20" t="s">
        <v>68</v>
      </c>
      <c r="C494" s="10">
        <v>40</v>
      </c>
      <c r="D494" s="17">
        <v>1</v>
      </c>
      <c r="E494" s="18">
        <v>203</v>
      </c>
      <c r="F494" s="11">
        <v>100</v>
      </c>
      <c r="G494" s="19">
        <f>G495</f>
        <v>3663800</v>
      </c>
      <c r="H494" s="19">
        <f>H495</f>
        <v>1583759.82</v>
      </c>
      <c r="I494" s="19">
        <f t="shared" si="24"/>
        <v>43.23</v>
      </c>
    </row>
    <row r="495" spans="2:9" s="27" customFormat="1" ht="16.5" x14ac:dyDescent="0.25">
      <c r="B495" s="20" t="s">
        <v>147</v>
      </c>
      <c r="C495" s="10">
        <v>40</v>
      </c>
      <c r="D495" s="17">
        <v>1</v>
      </c>
      <c r="E495" s="18">
        <v>203</v>
      </c>
      <c r="F495" s="11">
        <v>120</v>
      </c>
      <c r="G495" s="19">
        <v>3663800</v>
      </c>
      <c r="H495" s="19">
        <v>1583759.82</v>
      </c>
      <c r="I495" s="19">
        <f t="shared" si="24"/>
        <v>43.23</v>
      </c>
    </row>
    <row r="496" spans="2:9" s="27" customFormat="1" ht="49.5" x14ac:dyDescent="0.25">
      <c r="B496" s="16" t="s">
        <v>129</v>
      </c>
      <c r="C496" s="10">
        <v>40</v>
      </c>
      <c r="D496" s="17">
        <v>1</v>
      </c>
      <c r="E496" s="18">
        <v>204</v>
      </c>
      <c r="F496" s="11"/>
      <c r="G496" s="19">
        <f>G497+G499+G501</f>
        <v>215216109.59999999</v>
      </c>
      <c r="H496" s="19">
        <f>H497+H499+H501</f>
        <v>55302097.600000001</v>
      </c>
      <c r="I496" s="19">
        <f t="shared" si="24"/>
        <v>25.7</v>
      </c>
    </row>
    <row r="497" spans="2:9" s="27" customFormat="1" ht="49.5" x14ac:dyDescent="0.25">
      <c r="B497" s="20" t="s">
        <v>68</v>
      </c>
      <c r="C497" s="10">
        <v>40</v>
      </c>
      <c r="D497" s="17">
        <v>1</v>
      </c>
      <c r="E497" s="18">
        <v>204</v>
      </c>
      <c r="F497" s="11">
        <v>100</v>
      </c>
      <c r="G497" s="19">
        <f>G498</f>
        <v>190783800</v>
      </c>
      <c r="H497" s="19">
        <f>H498</f>
        <v>52823739.520000003</v>
      </c>
      <c r="I497" s="19">
        <f t="shared" si="24"/>
        <v>27.69</v>
      </c>
    </row>
    <row r="498" spans="2:9" s="27" customFormat="1" ht="16.5" x14ac:dyDescent="0.25">
      <c r="B498" s="20" t="s">
        <v>147</v>
      </c>
      <c r="C498" s="10">
        <v>40</v>
      </c>
      <c r="D498" s="17">
        <v>1</v>
      </c>
      <c r="E498" s="18">
        <v>204</v>
      </c>
      <c r="F498" s="11">
        <v>120</v>
      </c>
      <c r="G498" s="19">
        <f>189799400+984400</f>
        <v>190783800</v>
      </c>
      <c r="H498" s="19">
        <f>6500+52817239.52</f>
        <v>52823739.520000003</v>
      </c>
      <c r="I498" s="19">
        <f t="shared" si="24"/>
        <v>27.69</v>
      </c>
    </row>
    <row r="499" spans="2:9" s="27" customFormat="1" ht="16.5" x14ac:dyDescent="0.25">
      <c r="B499" s="20" t="s">
        <v>85</v>
      </c>
      <c r="C499" s="10">
        <v>40</v>
      </c>
      <c r="D499" s="17">
        <v>1</v>
      </c>
      <c r="E499" s="18">
        <v>204</v>
      </c>
      <c r="F499" s="11">
        <v>200</v>
      </c>
      <c r="G499" s="19">
        <f>G500</f>
        <v>21918700</v>
      </c>
      <c r="H499" s="19">
        <f>H500</f>
        <v>2306549.39</v>
      </c>
      <c r="I499" s="19">
        <f t="shared" si="24"/>
        <v>10.52</v>
      </c>
    </row>
    <row r="500" spans="2:9" s="27" customFormat="1" ht="16.5" x14ac:dyDescent="0.25">
      <c r="B500" s="20" t="s">
        <v>86</v>
      </c>
      <c r="C500" s="10">
        <v>40</v>
      </c>
      <c r="D500" s="17">
        <v>1</v>
      </c>
      <c r="E500" s="18">
        <v>204</v>
      </c>
      <c r="F500" s="11">
        <v>240</v>
      </c>
      <c r="G500" s="19">
        <v>21918700</v>
      </c>
      <c r="H500" s="19">
        <v>2306549.39</v>
      </c>
      <c r="I500" s="19">
        <f t="shared" si="24"/>
        <v>10.52</v>
      </c>
    </row>
    <row r="501" spans="2:9" s="27" customFormat="1" ht="16.5" x14ac:dyDescent="0.25">
      <c r="B501" s="20" t="s">
        <v>179</v>
      </c>
      <c r="C501" s="10">
        <v>40</v>
      </c>
      <c r="D501" s="17">
        <v>1</v>
      </c>
      <c r="E501" s="18">
        <v>204</v>
      </c>
      <c r="F501" s="9">
        <v>800</v>
      </c>
      <c r="G501" s="19">
        <f>G503+G502</f>
        <v>2513609.6</v>
      </c>
      <c r="H501" s="19">
        <f>H503+H502</f>
        <v>171808.69</v>
      </c>
      <c r="I501" s="19">
        <f t="shared" si="24"/>
        <v>6.84</v>
      </c>
    </row>
    <row r="502" spans="2:9" s="27" customFormat="1" ht="16.5" x14ac:dyDescent="0.25">
      <c r="B502" s="20" t="s">
        <v>163</v>
      </c>
      <c r="C502" s="10">
        <v>40</v>
      </c>
      <c r="D502" s="17">
        <v>1</v>
      </c>
      <c r="E502" s="18">
        <v>204</v>
      </c>
      <c r="F502" s="9">
        <v>830</v>
      </c>
      <c r="G502" s="19">
        <v>171809.6</v>
      </c>
      <c r="H502" s="19">
        <v>171808.69</v>
      </c>
      <c r="I502" s="19">
        <f t="shared" si="24"/>
        <v>100</v>
      </c>
    </row>
    <row r="503" spans="2:9" s="27" customFormat="1" ht="16.5" x14ac:dyDescent="0.25">
      <c r="B503" s="20" t="s">
        <v>180</v>
      </c>
      <c r="C503" s="10">
        <v>40</v>
      </c>
      <c r="D503" s="17">
        <v>1</v>
      </c>
      <c r="E503" s="18">
        <v>204</v>
      </c>
      <c r="F503" s="9">
        <v>850</v>
      </c>
      <c r="G503" s="19">
        <v>2341800</v>
      </c>
      <c r="H503" s="19"/>
      <c r="I503" s="19">
        <f t="shared" si="24"/>
        <v>0</v>
      </c>
    </row>
    <row r="504" spans="2:9" s="27" customFormat="1" ht="49.5" x14ac:dyDescent="0.25">
      <c r="B504" s="16" t="s">
        <v>130</v>
      </c>
      <c r="C504" s="10">
        <v>40</v>
      </c>
      <c r="D504" s="17">
        <v>1</v>
      </c>
      <c r="E504" s="18">
        <v>208</v>
      </c>
      <c r="F504" s="11"/>
      <c r="G504" s="19">
        <f>G505</f>
        <v>3667000</v>
      </c>
      <c r="H504" s="19">
        <f>H505</f>
        <v>1701724.76</v>
      </c>
      <c r="I504" s="19">
        <f t="shared" si="24"/>
        <v>46.41</v>
      </c>
    </row>
    <row r="505" spans="2:9" s="27" customFormat="1" ht="49.5" x14ac:dyDescent="0.25">
      <c r="B505" s="20" t="s">
        <v>68</v>
      </c>
      <c r="C505" s="10">
        <v>40</v>
      </c>
      <c r="D505" s="17">
        <v>1</v>
      </c>
      <c r="E505" s="18">
        <v>208</v>
      </c>
      <c r="F505" s="11">
        <v>100</v>
      </c>
      <c r="G505" s="19">
        <f>G506</f>
        <v>3667000</v>
      </c>
      <c r="H505" s="19">
        <f>H506</f>
        <v>1701724.76</v>
      </c>
      <c r="I505" s="19">
        <f t="shared" si="24"/>
        <v>46.41</v>
      </c>
    </row>
    <row r="506" spans="2:9" s="27" customFormat="1" ht="16.5" x14ac:dyDescent="0.25">
      <c r="B506" s="20" t="s">
        <v>147</v>
      </c>
      <c r="C506" s="10">
        <v>40</v>
      </c>
      <c r="D506" s="17">
        <v>1</v>
      </c>
      <c r="E506" s="18">
        <v>208</v>
      </c>
      <c r="F506" s="11">
        <v>120</v>
      </c>
      <c r="G506" s="19">
        <v>3667000</v>
      </c>
      <c r="H506" s="19">
        <v>1701724.76</v>
      </c>
      <c r="I506" s="19">
        <f t="shared" si="24"/>
        <v>46.41</v>
      </c>
    </row>
    <row r="507" spans="2:9" s="27" customFormat="1" ht="49.5" x14ac:dyDescent="0.25">
      <c r="B507" s="16" t="s">
        <v>131</v>
      </c>
      <c r="C507" s="10">
        <v>40</v>
      </c>
      <c r="D507" s="17">
        <v>1</v>
      </c>
      <c r="E507" s="18">
        <v>212</v>
      </c>
      <c r="F507" s="11"/>
      <c r="G507" s="19">
        <f>G508</f>
        <v>2781400</v>
      </c>
      <c r="H507" s="19">
        <f>H508</f>
        <v>1115793.25</v>
      </c>
      <c r="I507" s="19">
        <f t="shared" si="24"/>
        <v>40.119999999999997</v>
      </c>
    </row>
    <row r="508" spans="2:9" s="27" customFormat="1" ht="49.5" x14ac:dyDescent="0.25">
      <c r="B508" s="20" t="s">
        <v>68</v>
      </c>
      <c r="C508" s="10">
        <v>40</v>
      </c>
      <c r="D508" s="17">
        <v>1</v>
      </c>
      <c r="E508" s="18">
        <v>212</v>
      </c>
      <c r="F508" s="11">
        <v>100</v>
      </c>
      <c r="G508" s="19">
        <f>G509</f>
        <v>2781400</v>
      </c>
      <c r="H508" s="19">
        <f>H509</f>
        <v>1115793.25</v>
      </c>
      <c r="I508" s="19">
        <f t="shared" si="24"/>
        <v>40.119999999999997</v>
      </c>
    </row>
    <row r="509" spans="2:9" s="27" customFormat="1" ht="16.5" x14ac:dyDescent="0.25">
      <c r="B509" s="20" t="s">
        <v>147</v>
      </c>
      <c r="C509" s="10">
        <v>40</v>
      </c>
      <c r="D509" s="17">
        <v>1</v>
      </c>
      <c r="E509" s="18">
        <v>212</v>
      </c>
      <c r="F509" s="11">
        <v>120</v>
      </c>
      <c r="G509" s="19">
        <v>2781400</v>
      </c>
      <c r="H509" s="19">
        <v>1115793.25</v>
      </c>
      <c r="I509" s="19">
        <f t="shared" si="24"/>
        <v>40.119999999999997</v>
      </c>
    </row>
    <row r="510" spans="2:9" s="27" customFormat="1" ht="49.5" x14ac:dyDescent="0.25">
      <c r="B510" s="16" t="s">
        <v>132</v>
      </c>
      <c r="C510" s="10">
        <v>40</v>
      </c>
      <c r="D510" s="17">
        <v>1</v>
      </c>
      <c r="E510" s="18">
        <v>225</v>
      </c>
      <c r="F510" s="11"/>
      <c r="G510" s="19">
        <f>G511</f>
        <v>3407600</v>
      </c>
      <c r="H510" s="19">
        <f>H511</f>
        <v>916213.35</v>
      </c>
      <c r="I510" s="19">
        <f t="shared" si="24"/>
        <v>26.89</v>
      </c>
    </row>
    <row r="511" spans="2:9" s="27" customFormat="1" ht="49.5" x14ac:dyDescent="0.25">
      <c r="B511" s="20" t="s">
        <v>68</v>
      </c>
      <c r="C511" s="10">
        <v>40</v>
      </c>
      <c r="D511" s="17">
        <v>1</v>
      </c>
      <c r="E511" s="18">
        <v>225</v>
      </c>
      <c r="F511" s="11">
        <v>100</v>
      </c>
      <c r="G511" s="19">
        <f>G512</f>
        <v>3407600</v>
      </c>
      <c r="H511" s="19">
        <f>H512</f>
        <v>916213.35</v>
      </c>
      <c r="I511" s="19">
        <f t="shared" ref="I511:I548" si="25">ROUND(H511/G511*100,2)</f>
        <v>26.89</v>
      </c>
    </row>
    <row r="512" spans="2:9" s="27" customFormat="1" ht="16.5" x14ac:dyDescent="0.25">
      <c r="B512" s="20" t="s">
        <v>147</v>
      </c>
      <c r="C512" s="10">
        <v>40</v>
      </c>
      <c r="D512" s="17">
        <v>1</v>
      </c>
      <c r="E512" s="18">
        <v>225</v>
      </c>
      <c r="F512" s="11">
        <v>120</v>
      </c>
      <c r="G512" s="19">
        <v>3407600</v>
      </c>
      <c r="H512" s="19">
        <v>916213.35</v>
      </c>
      <c r="I512" s="19">
        <f t="shared" si="25"/>
        <v>26.89</v>
      </c>
    </row>
    <row r="513" spans="2:9" s="27" customFormat="1" ht="49.5" x14ac:dyDescent="0.25">
      <c r="B513" s="16" t="s">
        <v>133</v>
      </c>
      <c r="C513" s="10">
        <v>40</v>
      </c>
      <c r="D513" s="17">
        <v>1</v>
      </c>
      <c r="E513" s="18">
        <v>240</v>
      </c>
      <c r="F513" s="11"/>
      <c r="G513" s="19">
        <f>G514+G516+G518+G520</f>
        <v>8220490.4000000004</v>
      </c>
      <c r="H513" s="19">
        <f>H514+H516+H518+H520</f>
        <v>488070.54</v>
      </c>
      <c r="I513" s="19">
        <f t="shared" si="25"/>
        <v>5.94</v>
      </c>
    </row>
    <row r="514" spans="2:9" s="27" customFormat="1" ht="49.5" x14ac:dyDescent="0.25">
      <c r="B514" s="20" t="s">
        <v>68</v>
      </c>
      <c r="C514" s="10">
        <v>40</v>
      </c>
      <c r="D514" s="17">
        <v>1</v>
      </c>
      <c r="E514" s="18">
        <v>240</v>
      </c>
      <c r="F514" s="11">
        <v>100</v>
      </c>
      <c r="G514" s="19">
        <f>G515</f>
        <v>3185000</v>
      </c>
      <c r="H514" s="19">
        <f>H515</f>
        <v>104359.54</v>
      </c>
      <c r="I514" s="19">
        <f t="shared" si="25"/>
        <v>3.28</v>
      </c>
    </row>
    <row r="515" spans="2:9" s="27" customFormat="1" ht="16.5" x14ac:dyDescent="0.25">
      <c r="B515" s="20" t="s">
        <v>147</v>
      </c>
      <c r="C515" s="10">
        <v>40</v>
      </c>
      <c r="D515" s="17">
        <v>1</v>
      </c>
      <c r="E515" s="18">
        <v>240</v>
      </c>
      <c r="F515" s="11">
        <v>120</v>
      </c>
      <c r="G515" s="19">
        <v>3185000</v>
      </c>
      <c r="H515" s="19">
        <v>104359.54</v>
      </c>
      <c r="I515" s="19">
        <f t="shared" si="25"/>
        <v>3.28</v>
      </c>
    </row>
    <row r="516" spans="2:9" s="27" customFormat="1" ht="16.5" x14ac:dyDescent="0.25">
      <c r="B516" s="20" t="s">
        <v>85</v>
      </c>
      <c r="C516" s="10">
        <v>40</v>
      </c>
      <c r="D516" s="17">
        <v>1</v>
      </c>
      <c r="E516" s="18">
        <v>240</v>
      </c>
      <c r="F516" s="11">
        <v>200</v>
      </c>
      <c r="G516" s="19">
        <f>G517</f>
        <v>4567490.4000000004</v>
      </c>
      <c r="H516" s="19">
        <f>H517</f>
        <v>383711</v>
      </c>
      <c r="I516" s="19">
        <f t="shared" si="25"/>
        <v>8.4</v>
      </c>
    </row>
    <row r="517" spans="2:9" s="27" customFormat="1" ht="16.5" x14ac:dyDescent="0.25">
      <c r="B517" s="20" t="s">
        <v>86</v>
      </c>
      <c r="C517" s="10">
        <v>40</v>
      </c>
      <c r="D517" s="17">
        <v>1</v>
      </c>
      <c r="E517" s="18">
        <v>240</v>
      </c>
      <c r="F517" s="11">
        <v>240</v>
      </c>
      <c r="G517" s="19">
        <v>4567490.4000000004</v>
      </c>
      <c r="H517" s="19">
        <v>383711</v>
      </c>
      <c r="I517" s="19">
        <f t="shared" si="25"/>
        <v>8.4</v>
      </c>
    </row>
    <row r="518" spans="2:9" s="27" customFormat="1" ht="16.5" x14ac:dyDescent="0.25">
      <c r="B518" s="20" t="s">
        <v>47</v>
      </c>
      <c r="C518" s="10">
        <v>40</v>
      </c>
      <c r="D518" s="17">
        <v>1</v>
      </c>
      <c r="E518" s="18">
        <v>240</v>
      </c>
      <c r="F518" s="11">
        <v>300</v>
      </c>
      <c r="G518" s="19">
        <f>G519</f>
        <v>114000</v>
      </c>
      <c r="H518" s="19">
        <f>H519</f>
        <v>0</v>
      </c>
      <c r="I518" s="19">
        <f t="shared" si="25"/>
        <v>0</v>
      </c>
    </row>
    <row r="519" spans="2:9" s="27" customFormat="1" ht="16.5" x14ac:dyDescent="0.25">
      <c r="B519" s="20" t="s">
        <v>197</v>
      </c>
      <c r="C519" s="10">
        <v>40</v>
      </c>
      <c r="D519" s="17">
        <v>1</v>
      </c>
      <c r="E519" s="18">
        <v>240</v>
      </c>
      <c r="F519" s="11">
        <v>320</v>
      </c>
      <c r="G519" s="19">
        <v>114000</v>
      </c>
      <c r="H519" s="19"/>
      <c r="I519" s="19">
        <f t="shared" si="25"/>
        <v>0</v>
      </c>
    </row>
    <row r="520" spans="2:9" s="27" customFormat="1" ht="16.5" x14ac:dyDescent="0.25">
      <c r="B520" s="20" t="s">
        <v>179</v>
      </c>
      <c r="C520" s="10">
        <v>40</v>
      </c>
      <c r="D520" s="17">
        <v>1</v>
      </c>
      <c r="E520" s="18">
        <v>240</v>
      </c>
      <c r="F520" s="11">
        <v>800</v>
      </c>
      <c r="G520" s="19">
        <f>G521</f>
        <v>354000</v>
      </c>
      <c r="H520" s="19">
        <f>H521</f>
        <v>0</v>
      </c>
      <c r="I520" s="19">
        <f t="shared" si="25"/>
        <v>0</v>
      </c>
    </row>
    <row r="521" spans="2:9" s="27" customFormat="1" ht="16.5" x14ac:dyDescent="0.25">
      <c r="B521" s="20" t="s">
        <v>180</v>
      </c>
      <c r="C521" s="10">
        <v>40</v>
      </c>
      <c r="D521" s="17">
        <v>1</v>
      </c>
      <c r="E521" s="18">
        <v>240</v>
      </c>
      <c r="F521" s="11">
        <v>850</v>
      </c>
      <c r="G521" s="19">
        <v>354000</v>
      </c>
      <c r="H521" s="19"/>
      <c r="I521" s="19">
        <f t="shared" si="25"/>
        <v>0</v>
      </c>
    </row>
    <row r="522" spans="2:9" s="27" customFormat="1" ht="66" x14ac:dyDescent="0.25">
      <c r="B522" s="16" t="s">
        <v>17</v>
      </c>
      <c r="C522" s="10">
        <v>40</v>
      </c>
      <c r="D522" s="17">
        <v>1</v>
      </c>
      <c r="E522" s="18">
        <v>5118</v>
      </c>
      <c r="F522" s="11"/>
      <c r="G522" s="19">
        <f>G523+G525</f>
        <v>5416000</v>
      </c>
      <c r="H522" s="19">
        <f>H523+H525</f>
        <v>1042153.44</v>
      </c>
      <c r="I522" s="19">
        <f t="shared" si="25"/>
        <v>19.239999999999998</v>
      </c>
    </row>
    <row r="523" spans="2:9" s="27" customFormat="1" ht="49.5" x14ac:dyDescent="0.25">
      <c r="B523" s="20" t="s">
        <v>68</v>
      </c>
      <c r="C523" s="10">
        <v>40</v>
      </c>
      <c r="D523" s="17">
        <v>1</v>
      </c>
      <c r="E523" s="18">
        <v>5118</v>
      </c>
      <c r="F523" s="11">
        <v>100</v>
      </c>
      <c r="G523" s="19">
        <f>G524</f>
        <v>5142500</v>
      </c>
      <c r="H523" s="19">
        <f>H524</f>
        <v>1030258.95</v>
      </c>
      <c r="I523" s="19">
        <f t="shared" si="25"/>
        <v>20.03</v>
      </c>
    </row>
    <row r="524" spans="2:9" s="27" customFormat="1" ht="16.5" x14ac:dyDescent="0.25">
      <c r="B524" s="20" t="s">
        <v>147</v>
      </c>
      <c r="C524" s="10">
        <v>40</v>
      </c>
      <c r="D524" s="17">
        <v>1</v>
      </c>
      <c r="E524" s="18">
        <v>5118</v>
      </c>
      <c r="F524" s="9">
        <v>120</v>
      </c>
      <c r="G524" s="19">
        <f>60000+5082500</f>
        <v>5142500</v>
      </c>
      <c r="H524" s="19">
        <v>1030258.95</v>
      </c>
      <c r="I524" s="19">
        <f t="shared" si="25"/>
        <v>20.03</v>
      </c>
    </row>
    <row r="525" spans="2:9" s="27" customFormat="1" ht="16.5" x14ac:dyDescent="0.25">
      <c r="B525" s="20" t="s">
        <v>85</v>
      </c>
      <c r="C525" s="10">
        <v>40</v>
      </c>
      <c r="D525" s="17">
        <v>1</v>
      </c>
      <c r="E525" s="18">
        <v>5118</v>
      </c>
      <c r="F525" s="9">
        <v>200</v>
      </c>
      <c r="G525" s="19">
        <f>G526</f>
        <v>273500</v>
      </c>
      <c r="H525" s="19">
        <f>H526</f>
        <v>11894.49</v>
      </c>
      <c r="I525" s="19">
        <f t="shared" si="25"/>
        <v>4.3499999999999996</v>
      </c>
    </row>
    <row r="526" spans="2:9" s="27" customFormat="1" ht="16.5" x14ac:dyDescent="0.25">
      <c r="B526" s="20" t="s">
        <v>86</v>
      </c>
      <c r="C526" s="10">
        <v>40</v>
      </c>
      <c r="D526" s="17">
        <v>1</v>
      </c>
      <c r="E526" s="18">
        <v>5118</v>
      </c>
      <c r="F526" s="9">
        <v>240</v>
      </c>
      <c r="G526" s="19">
        <v>273500</v>
      </c>
      <c r="H526" s="19">
        <v>11894.49</v>
      </c>
      <c r="I526" s="19">
        <f t="shared" si="25"/>
        <v>4.3499999999999996</v>
      </c>
    </row>
    <row r="527" spans="2:9" s="27" customFormat="1" ht="66" x14ac:dyDescent="0.25">
      <c r="B527" s="20" t="s">
        <v>18</v>
      </c>
      <c r="C527" s="10">
        <v>40</v>
      </c>
      <c r="D527" s="17">
        <v>1</v>
      </c>
      <c r="E527" s="18">
        <v>5589</v>
      </c>
      <c r="F527" s="9"/>
      <c r="G527" s="19">
        <f>G528+G530</f>
        <v>9193400</v>
      </c>
      <c r="H527" s="19">
        <f>H528+H530</f>
        <v>1012816.8899999999</v>
      </c>
      <c r="I527" s="19">
        <f t="shared" si="25"/>
        <v>11.02</v>
      </c>
    </row>
    <row r="528" spans="2:9" s="27" customFormat="1" ht="49.5" x14ac:dyDescent="0.25">
      <c r="B528" s="20" t="s">
        <v>68</v>
      </c>
      <c r="C528" s="10">
        <v>40</v>
      </c>
      <c r="D528" s="17">
        <v>1</v>
      </c>
      <c r="E528" s="18">
        <v>5589</v>
      </c>
      <c r="F528" s="9">
        <v>100</v>
      </c>
      <c r="G528" s="19">
        <f>G529</f>
        <v>6853000</v>
      </c>
      <c r="H528" s="19">
        <f>H529</f>
        <v>707053.48</v>
      </c>
      <c r="I528" s="19">
        <f t="shared" si="25"/>
        <v>10.32</v>
      </c>
    </row>
    <row r="529" spans="2:9" s="27" customFormat="1" ht="16.5" x14ac:dyDescent="0.25">
      <c r="B529" s="20" t="s">
        <v>147</v>
      </c>
      <c r="C529" s="10">
        <v>40</v>
      </c>
      <c r="D529" s="17">
        <v>1</v>
      </c>
      <c r="E529" s="18">
        <v>5589</v>
      </c>
      <c r="F529" s="9">
        <v>120</v>
      </c>
      <c r="G529" s="19">
        <f>6616000+237000</f>
        <v>6853000</v>
      </c>
      <c r="H529" s="19">
        <v>707053.48</v>
      </c>
      <c r="I529" s="19">
        <f t="shared" si="25"/>
        <v>10.32</v>
      </c>
    </row>
    <row r="530" spans="2:9" s="27" customFormat="1" ht="16.5" x14ac:dyDescent="0.25">
      <c r="B530" s="20" t="s">
        <v>85</v>
      </c>
      <c r="C530" s="10">
        <v>40</v>
      </c>
      <c r="D530" s="17">
        <v>1</v>
      </c>
      <c r="E530" s="18">
        <v>5589</v>
      </c>
      <c r="F530" s="9">
        <v>200</v>
      </c>
      <c r="G530" s="19">
        <f>G531</f>
        <v>2340400</v>
      </c>
      <c r="H530" s="19">
        <f>H531</f>
        <v>305763.40999999997</v>
      </c>
      <c r="I530" s="19">
        <f t="shared" si="25"/>
        <v>13.06</v>
      </c>
    </row>
    <row r="531" spans="2:9" s="27" customFormat="1" ht="16.5" x14ac:dyDescent="0.25">
      <c r="B531" s="20" t="s">
        <v>86</v>
      </c>
      <c r="C531" s="10">
        <v>40</v>
      </c>
      <c r="D531" s="17">
        <v>1</v>
      </c>
      <c r="E531" s="18">
        <v>5589</v>
      </c>
      <c r="F531" s="9">
        <v>240</v>
      </c>
      <c r="G531" s="19">
        <v>2340400</v>
      </c>
      <c r="H531" s="19">
        <v>305763.40999999997</v>
      </c>
      <c r="I531" s="19">
        <f t="shared" si="25"/>
        <v>13.06</v>
      </c>
    </row>
    <row r="532" spans="2:9" s="27" customFormat="1" ht="33" x14ac:dyDescent="0.25">
      <c r="B532" s="20" t="s">
        <v>24</v>
      </c>
      <c r="C532" s="10">
        <v>40</v>
      </c>
      <c r="D532" s="17">
        <v>2</v>
      </c>
      <c r="E532" s="18">
        <v>0</v>
      </c>
      <c r="F532" s="9"/>
      <c r="G532" s="19">
        <f>G536+G533</f>
        <v>109829675.39</v>
      </c>
      <c r="H532" s="19">
        <f>H536+H533</f>
        <v>0</v>
      </c>
      <c r="I532" s="19">
        <f t="shared" si="25"/>
        <v>0</v>
      </c>
    </row>
    <row r="533" spans="2:9" s="27" customFormat="1" ht="66" x14ac:dyDescent="0.25">
      <c r="B533" s="20" t="s">
        <v>19</v>
      </c>
      <c r="C533" s="10">
        <v>40</v>
      </c>
      <c r="D533" s="17">
        <v>2</v>
      </c>
      <c r="E533" s="18">
        <v>9502</v>
      </c>
      <c r="F533" s="9"/>
      <c r="G533" s="19">
        <f>G534</f>
        <v>6815500</v>
      </c>
      <c r="H533" s="19"/>
      <c r="I533" s="19">
        <f t="shared" si="25"/>
        <v>0</v>
      </c>
    </row>
    <row r="534" spans="2:9" s="27" customFormat="1" ht="16.5" x14ac:dyDescent="0.25">
      <c r="B534" s="20" t="s">
        <v>151</v>
      </c>
      <c r="C534" s="10">
        <v>40</v>
      </c>
      <c r="D534" s="17">
        <v>2</v>
      </c>
      <c r="E534" s="18">
        <v>9502</v>
      </c>
      <c r="F534" s="9">
        <v>400</v>
      </c>
      <c r="G534" s="19">
        <f>G535</f>
        <v>6815500</v>
      </c>
      <c r="H534" s="19"/>
      <c r="I534" s="19">
        <f t="shared" si="25"/>
        <v>0</v>
      </c>
    </row>
    <row r="535" spans="2:9" s="27" customFormat="1" ht="16.5" x14ac:dyDescent="0.25">
      <c r="B535" s="20" t="s">
        <v>152</v>
      </c>
      <c r="C535" s="10">
        <v>40</v>
      </c>
      <c r="D535" s="17">
        <v>2</v>
      </c>
      <c r="E535" s="18">
        <v>9502</v>
      </c>
      <c r="F535" s="9">
        <v>410</v>
      </c>
      <c r="G535" s="19">
        <v>6815500</v>
      </c>
      <c r="H535" s="19"/>
      <c r="I535" s="19">
        <f t="shared" si="25"/>
        <v>0</v>
      </c>
    </row>
    <row r="536" spans="2:9" s="27" customFormat="1" ht="66" x14ac:dyDescent="0.25">
      <c r="B536" s="20" t="s">
        <v>134</v>
      </c>
      <c r="C536" s="10">
        <v>40</v>
      </c>
      <c r="D536" s="17">
        <v>2</v>
      </c>
      <c r="E536" s="18">
        <v>9602</v>
      </c>
      <c r="F536" s="9"/>
      <c r="G536" s="19">
        <f>G539+G537</f>
        <v>103014175.39</v>
      </c>
      <c r="H536" s="19">
        <f>H539+H537</f>
        <v>0</v>
      </c>
      <c r="I536" s="19">
        <f t="shared" si="25"/>
        <v>0</v>
      </c>
    </row>
    <row r="537" spans="2:9" s="27" customFormat="1" ht="16.5" x14ac:dyDescent="0.25">
      <c r="B537" s="20" t="s">
        <v>85</v>
      </c>
      <c r="C537" s="10">
        <v>40</v>
      </c>
      <c r="D537" s="17">
        <v>2</v>
      </c>
      <c r="E537" s="18">
        <v>9602</v>
      </c>
      <c r="F537" s="9">
        <v>200</v>
      </c>
      <c r="G537" s="19">
        <f>G538</f>
        <v>1689900</v>
      </c>
      <c r="H537" s="19">
        <f>H538</f>
        <v>0</v>
      </c>
      <c r="I537" s="19">
        <f t="shared" si="25"/>
        <v>0</v>
      </c>
    </row>
    <row r="538" spans="2:9" s="27" customFormat="1" ht="16.5" x14ac:dyDescent="0.25">
      <c r="B538" s="20" t="s">
        <v>86</v>
      </c>
      <c r="C538" s="10">
        <v>40</v>
      </c>
      <c r="D538" s="17">
        <v>2</v>
      </c>
      <c r="E538" s="18">
        <v>9602</v>
      </c>
      <c r="F538" s="9">
        <v>240</v>
      </c>
      <c r="G538" s="19">
        <v>1689900</v>
      </c>
      <c r="H538" s="19"/>
      <c r="I538" s="19">
        <f t="shared" si="25"/>
        <v>0</v>
      </c>
    </row>
    <row r="539" spans="2:9" s="27" customFormat="1" ht="16.5" x14ac:dyDescent="0.25">
      <c r="B539" s="20" t="s">
        <v>151</v>
      </c>
      <c r="C539" s="10">
        <v>40</v>
      </c>
      <c r="D539" s="17">
        <v>2</v>
      </c>
      <c r="E539" s="18">
        <v>9602</v>
      </c>
      <c r="F539" s="9">
        <v>400</v>
      </c>
      <c r="G539" s="19">
        <f>G540</f>
        <v>101324275.39</v>
      </c>
      <c r="H539" s="19">
        <f>H540</f>
        <v>0</v>
      </c>
      <c r="I539" s="19">
        <f t="shared" si="25"/>
        <v>0</v>
      </c>
    </row>
    <row r="540" spans="2:9" s="27" customFormat="1" ht="16.5" x14ac:dyDescent="0.25">
      <c r="B540" s="20" t="s">
        <v>152</v>
      </c>
      <c r="C540" s="10">
        <v>40</v>
      </c>
      <c r="D540" s="17">
        <v>2</v>
      </c>
      <c r="E540" s="18">
        <v>9602</v>
      </c>
      <c r="F540" s="9">
        <v>410</v>
      </c>
      <c r="G540" s="19">
        <v>101324275.39</v>
      </c>
      <c r="H540" s="19"/>
      <c r="I540" s="19">
        <f t="shared" si="25"/>
        <v>0</v>
      </c>
    </row>
    <row r="541" spans="2:9" s="27" customFormat="1" ht="33" x14ac:dyDescent="0.25">
      <c r="B541" s="16" t="s">
        <v>25</v>
      </c>
      <c r="C541" s="10">
        <v>40</v>
      </c>
      <c r="D541" s="17">
        <v>8</v>
      </c>
      <c r="E541" s="18">
        <v>0</v>
      </c>
      <c r="F541" s="11"/>
      <c r="G541" s="19">
        <f>G542+G545</f>
        <v>3088000</v>
      </c>
      <c r="H541" s="19">
        <f>H542+H545</f>
        <v>122978</v>
      </c>
      <c r="I541" s="19">
        <f t="shared" si="25"/>
        <v>3.98</v>
      </c>
    </row>
    <row r="542" spans="2:9" s="27" customFormat="1" ht="49.5" x14ac:dyDescent="0.25">
      <c r="B542" s="16" t="s">
        <v>20</v>
      </c>
      <c r="C542" s="10">
        <v>40</v>
      </c>
      <c r="D542" s="17">
        <v>8</v>
      </c>
      <c r="E542" s="18">
        <v>705</v>
      </c>
      <c r="F542" s="11"/>
      <c r="G542" s="19">
        <f>G543</f>
        <v>1000000</v>
      </c>
      <c r="H542" s="19">
        <f>H543</f>
        <v>0</v>
      </c>
      <c r="I542" s="19">
        <f t="shared" si="25"/>
        <v>0</v>
      </c>
    </row>
    <row r="543" spans="2:9" s="27" customFormat="1" ht="16.5" x14ac:dyDescent="0.25">
      <c r="B543" s="20" t="s">
        <v>179</v>
      </c>
      <c r="C543" s="10">
        <v>40</v>
      </c>
      <c r="D543" s="17">
        <v>8</v>
      </c>
      <c r="E543" s="18">
        <v>705</v>
      </c>
      <c r="F543" s="11">
        <v>800</v>
      </c>
      <c r="G543" s="19">
        <f>G544</f>
        <v>1000000</v>
      </c>
      <c r="H543" s="19">
        <f>H544</f>
        <v>0</v>
      </c>
      <c r="I543" s="19">
        <f t="shared" si="25"/>
        <v>0</v>
      </c>
    </row>
    <row r="544" spans="2:9" s="27" customFormat="1" ht="16.5" x14ac:dyDescent="0.25">
      <c r="B544" s="20" t="s">
        <v>186</v>
      </c>
      <c r="C544" s="10">
        <v>40</v>
      </c>
      <c r="D544" s="17">
        <v>8</v>
      </c>
      <c r="E544" s="18">
        <v>705</v>
      </c>
      <c r="F544" s="11">
        <v>870</v>
      </c>
      <c r="G544" s="19">
        <v>1000000</v>
      </c>
      <c r="H544" s="19"/>
      <c r="I544" s="19">
        <f t="shared" si="25"/>
        <v>0</v>
      </c>
    </row>
    <row r="545" spans="2:9" s="27" customFormat="1" ht="49.5" x14ac:dyDescent="0.25">
      <c r="B545" s="20" t="s">
        <v>21</v>
      </c>
      <c r="C545" s="10">
        <v>40</v>
      </c>
      <c r="D545" s="17">
        <v>8</v>
      </c>
      <c r="E545" s="18">
        <v>3264</v>
      </c>
      <c r="F545" s="11"/>
      <c r="G545" s="19">
        <f>G546</f>
        <v>2088000</v>
      </c>
      <c r="H545" s="19">
        <f>H546</f>
        <v>122978</v>
      </c>
      <c r="I545" s="19">
        <f t="shared" si="25"/>
        <v>5.89</v>
      </c>
    </row>
    <row r="546" spans="2:9" s="27" customFormat="1" ht="16.5" x14ac:dyDescent="0.25">
      <c r="B546" s="20" t="s">
        <v>47</v>
      </c>
      <c r="C546" s="10">
        <v>40</v>
      </c>
      <c r="D546" s="17">
        <v>8</v>
      </c>
      <c r="E546" s="18">
        <v>3264</v>
      </c>
      <c r="F546" s="11">
        <v>300</v>
      </c>
      <c r="G546" s="19">
        <f>G547</f>
        <v>2088000</v>
      </c>
      <c r="H546" s="19">
        <f>H547</f>
        <v>122978</v>
      </c>
      <c r="I546" s="19">
        <f t="shared" si="25"/>
        <v>5.89</v>
      </c>
    </row>
    <row r="547" spans="2:9" s="27" customFormat="1" ht="16.5" x14ac:dyDescent="0.25">
      <c r="B547" s="16" t="s">
        <v>164</v>
      </c>
      <c r="C547" s="10">
        <v>40</v>
      </c>
      <c r="D547" s="17">
        <v>8</v>
      </c>
      <c r="E547" s="18">
        <v>3264</v>
      </c>
      <c r="F547" s="11">
        <v>330</v>
      </c>
      <c r="G547" s="19">
        <v>2088000</v>
      </c>
      <c r="H547" s="19">
        <v>122978</v>
      </c>
      <c r="I547" s="19">
        <f t="shared" si="25"/>
        <v>5.89</v>
      </c>
    </row>
    <row r="548" spans="2:9" s="27" customFormat="1" ht="16.5" x14ac:dyDescent="0.25">
      <c r="B548" s="20" t="s">
        <v>89</v>
      </c>
      <c r="C548" s="10"/>
      <c r="D548" s="17"/>
      <c r="E548" s="18"/>
      <c r="F548" s="9"/>
      <c r="G548" s="19">
        <f>G12+G85+G128+G135+G186+G214+G228+G245+G302+G319+G352+G374+G383+G403+G412+G427+G432+G444+G462+G468+G484</f>
        <v>2620213853.77</v>
      </c>
      <c r="H548" s="19">
        <f>H12+H85+H128+H135+H186+H214+H228+H245+H302+H319+H352+H374+H383+H403+H412+H427+H432+H444+H462+H468+H484</f>
        <v>472969746.01000005</v>
      </c>
      <c r="I548" s="19">
        <f t="shared" si="25"/>
        <v>18.05</v>
      </c>
    </row>
    <row r="549" spans="2:9" s="27" customFormat="1" ht="16.5" x14ac:dyDescent="0.25">
      <c r="B549" s="29"/>
      <c r="C549" s="29"/>
      <c r="D549" s="29"/>
      <c r="E549" s="29"/>
      <c r="F549" s="29"/>
    </row>
    <row r="550" spans="2:9" s="27" customFormat="1" ht="16.5" x14ac:dyDescent="0.25">
      <c r="B550" s="29"/>
      <c r="C550" s="29"/>
      <c r="D550" s="29"/>
      <c r="E550" s="29"/>
      <c r="F550" s="29"/>
    </row>
    <row r="551" spans="2:9" s="27" customFormat="1" ht="16.5" x14ac:dyDescent="0.25">
      <c r="B551" s="29"/>
      <c r="C551" s="29"/>
      <c r="D551" s="29"/>
      <c r="E551" s="29"/>
      <c r="F551" s="29"/>
    </row>
    <row r="552" spans="2:9" s="27" customFormat="1" ht="16.5" x14ac:dyDescent="0.25">
      <c r="B552" s="29"/>
      <c r="C552" s="29"/>
      <c r="D552" s="29"/>
      <c r="E552" s="29"/>
      <c r="F552" s="29"/>
    </row>
    <row r="553" spans="2:9" s="27" customFormat="1" ht="16.5" x14ac:dyDescent="0.25">
      <c r="B553" s="29"/>
      <c r="C553" s="29"/>
      <c r="D553" s="29"/>
      <c r="E553" s="29"/>
      <c r="F553" s="29"/>
    </row>
    <row r="554" spans="2:9" s="27" customFormat="1" ht="16.5" x14ac:dyDescent="0.25">
      <c r="B554" s="29"/>
      <c r="C554" s="29"/>
      <c r="D554" s="29"/>
      <c r="E554" s="29"/>
      <c r="F554" s="29"/>
    </row>
    <row r="555" spans="2:9" s="27" customFormat="1" ht="16.5" x14ac:dyDescent="0.25">
      <c r="B555" s="29"/>
      <c r="C555" s="29"/>
      <c r="D555" s="29"/>
      <c r="E555" s="29"/>
      <c r="F555" s="29"/>
    </row>
    <row r="556" spans="2:9" s="27" customFormat="1" ht="16.5" x14ac:dyDescent="0.25">
      <c r="B556" s="29"/>
      <c r="C556" s="29"/>
      <c r="D556" s="29"/>
      <c r="E556" s="29"/>
      <c r="F556" s="29"/>
    </row>
    <row r="557" spans="2:9" s="27" customFormat="1" ht="16.5" x14ac:dyDescent="0.25">
      <c r="B557" s="29"/>
      <c r="C557" s="29"/>
      <c r="D557" s="29"/>
      <c r="E557" s="29"/>
      <c r="F557" s="29"/>
    </row>
    <row r="558" spans="2:9" s="27" customFormat="1" ht="16.5" x14ac:dyDescent="0.25">
      <c r="B558" s="29"/>
      <c r="C558" s="29"/>
      <c r="D558" s="29"/>
      <c r="E558" s="29"/>
      <c r="F558" s="29"/>
    </row>
    <row r="559" spans="2:9" s="27" customFormat="1" ht="16.5" x14ac:dyDescent="0.25">
      <c r="B559" s="29"/>
      <c r="C559" s="29"/>
      <c r="D559" s="29"/>
      <c r="E559" s="29"/>
      <c r="F559" s="29"/>
    </row>
    <row r="560" spans="2:9" s="27" customFormat="1" ht="16.5" x14ac:dyDescent="0.25">
      <c r="B560" s="29"/>
      <c r="C560" s="29"/>
      <c r="D560" s="29"/>
      <c r="E560" s="29"/>
      <c r="F560" s="29"/>
    </row>
    <row r="561" spans="1:9" s="27" customFormat="1" ht="16.5" x14ac:dyDescent="0.25">
      <c r="B561" s="29"/>
      <c r="C561" s="29"/>
      <c r="D561" s="29"/>
      <c r="E561" s="29"/>
      <c r="F561" s="29"/>
    </row>
    <row r="562" spans="1:9" s="27" customFormat="1" ht="16.5" x14ac:dyDescent="0.25">
      <c r="A562" s="28"/>
      <c r="B562" s="29"/>
      <c r="C562" s="29"/>
      <c r="D562" s="29"/>
      <c r="E562" s="29"/>
      <c r="F562" s="29"/>
    </row>
    <row r="563" spans="1:9" s="27" customFormat="1" ht="16.5" x14ac:dyDescent="0.25">
      <c r="A563" s="28"/>
      <c r="B563" s="29"/>
      <c r="C563" s="29"/>
      <c r="D563" s="29"/>
      <c r="E563" s="29"/>
      <c r="F563" s="29"/>
    </row>
    <row r="564" spans="1:9" s="27" customFormat="1" ht="16.5" x14ac:dyDescent="0.25">
      <c r="A564" s="6"/>
      <c r="B564" s="29"/>
      <c r="C564" s="29"/>
      <c r="D564" s="29"/>
      <c r="E564" s="29"/>
      <c r="F564" s="29"/>
    </row>
    <row r="565" spans="1:9" s="28" customFormat="1" ht="16.5" x14ac:dyDescent="0.25">
      <c r="A565" s="27"/>
      <c r="B565" s="29"/>
      <c r="C565" s="29"/>
      <c r="D565" s="29"/>
      <c r="E565" s="29"/>
      <c r="F565" s="29"/>
      <c r="G565" s="27"/>
      <c r="H565" s="27"/>
      <c r="I565" s="27"/>
    </row>
    <row r="566" spans="1:9" s="28" customFormat="1" ht="16.5" x14ac:dyDescent="0.25">
      <c r="A566" s="27"/>
      <c r="B566" s="29"/>
      <c r="C566" s="29"/>
      <c r="D566" s="29"/>
      <c r="E566" s="29"/>
      <c r="F566" s="29"/>
      <c r="G566" s="27"/>
      <c r="H566" s="27"/>
      <c r="I566" s="27"/>
    </row>
    <row r="567" spans="1:9" s="6" customFormat="1" ht="16.5" x14ac:dyDescent="0.25">
      <c r="A567" s="27"/>
      <c r="B567" s="29"/>
      <c r="C567" s="29"/>
      <c r="D567" s="29"/>
      <c r="E567" s="29"/>
      <c r="F567" s="29"/>
      <c r="G567" s="27"/>
      <c r="H567" s="27"/>
      <c r="I567" s="27"/>
    </row>
    <row r="568" spans="1:9" s="27" customFormat="1" ht="16.5" x14ac:dyDescent="0.25">
      <c r="A568" s="29"/>
      <c r="B568" s="29"/>
      <c r="C568" s="29"/>
      <c r="D568" s="29"/>
      <c r="E568" s="29"/>
      <c r="F568" s="29"/>
    </row>
    <row r="569" spans="1:9" s="27" customFormat="1" ht="16.5" x14ac:dyDescent="0.25">
      <c r="A569" s="29"/>
      <c r="B569" s="29"/>
      <c r="C569" s="29"/>
      <c r="D569" s="29"/>
      <c r="E569" s="29"/>
      <c r="F569" s="29"/>
    </row>
    <row r="570" spans="1:9" s="27" customFormat="1" ht="16.5" x14ac:dyDescent="0.25">
      <c r="A570" s="29"/>
      <c r="B570" s="29"/>
      <c r="C570" s="29"/>
      <c r="D570" s="29"/>
      <c r="E570" s="29"/>
      <c r="F570" s="29"/>
    </row>
    <row r="571" spans="1:9" s="29" customFormat="1" ht="16.5" x14ac:dyDescent="0.25">
      <c r="G571" s="27"/>
      <c r="H571" s="27"/>
      <c r="I571" s="27"/>
    </row>
    <row r="572" spans="1:9" s="29" customFormat="1" ht="16.5" x14ac:dyDescent="0.25">
      <c r="G572" s="27"/>
      <c r="H572" s="27"/>
      <c r="I572" s="27"/>
    </row>
    <row r="573" spans="1:9" s="29" customFormat="1" ht="16.5" x14ac:dyDescent="0.25">
      <c r="G573" s="27"/>
      <c r="H573" s="27"/>
      <c r="I573" s="27"/>
    </row>
    <row r="574" spans="1:9" s="29" customFormat="1" ht="16.5" x14ac:dyDescent="0.25">
      <c r="G574" s="27"/>
      <c r="H574" s="27"/>
      <c r="I574" s="27"/>
    </row>
    <row r="575" spans="1:9" s="29" customFormat="1" ht="16.5" x14ac:dyDescent="0.25">
      <c r="G575" s="27"/>
      <c r="H575" s="27"/>
      <c r="I575" s="27"/>
    </row>
    <row r="576" spans="1:9" s="29" customFormat="1" ht="16.5" x14ac:dyDescent="0.25">
      <c r="G576" s="27"/>
      <c r="H576" s="27"/>
      <c r="I576" s="27"/>
    </row>
    <row r="577" spans="7:9" s="29" customFormat="1" ht="16.5" x14ac:dyDescent="0.25">
      <c r="G577" s="27"/>
      <c r="H577" s="27"/>
      <c r="I577" s="27"/>
    </row>
    <row r="578" spans="7:9" s="29" customFormat="1" ht="16.5" x14ac:dyDescent="0.25">
      <c r="G578" s="27"/>
      <c r="H578" s="27"/>
      <c r="I578" s="27"/>
    </row>
    <row r="579" spans="7:9" s="29" customFormat="1" ht="16.5" x14ac:dyDescent="0.25">
      <c r="G579" s="27"/>
      <c r="H579" s="27"/>
      <c r="I579" s="27"/>
    </row>
    <row r="580" spans="7:9" s="29" customFormat="1" ht="16.5" x14ac:dyDescent="0.25">
      <c r="G580" s="27"/>
      <c r="H580" s="27"/>
      <c r="I580" s="27"/>
    </row>
    <row r="581" spans="7:9" s="29" customFormat="1" ht="16.5" x14ac:dyDescent="0.25">
      <c r="G581" s="27"/>
      <c r="H581" s="27"/>
      <c r="I581" s="27"/>
    </row>
    <row r="582" spans="7:9" s="29" customFormat="1" ht="16.5" x14ac:dyDescent="0.25">
      <c r="G582" s="27"/>
      <c r="H582" s="27"/>
      <c r="I582" s="27"/>
    </row>
    <row r="583" spans="7:9" s="29" customFormat="1" ht="16.5" x14ac:dyDescent="0.25">
      <c r="G583" s="27"/>
      <c r="H583" s="27"/>
      <c r="I583" s="27"/>
    </row>
    <row r="584" spans="7:9" s="29" customFormat="1" ht="16.5" x14ac:dyDescent="0.25">
      <c r="G584" s="27"/>
      <c r="H584" s="27"/>
      <c r="I584" s="27"/>
    </row>
    <row r="585" spans="7:9" s="29" customFormat="1" ht="16.5" x14ac:dyDescent="0.25">
      <c r="G585" s="27"/>
      <c r="H585" s="27"/>
      <c r="I585" s="27"/>
    </row>
    <row r="586" spans="7:9" s="29" customFormat="1" ht="16.5" x14ac:dyDescent="0.25">
      <c r="G586" s="27"/>
      <c r="H586" s="27"/>
      <c r="I586" s="27"/>
    </row>
    <row r="587" spans="7:9" s="29" customFormat="1" ht="16.5" x14ac:dyDescent="0.25">
      <c r="G587" s="27"/>
      <c r="H587" s="27"/>
      <c r="I587" s="27"/>
    </row>
    <row r="588" spans="7:9" s="29" customFormat="1" ht="16.5" x14ac:dyDescent="0.25">
      <c r="G588" s="27"/>
      <c r="H588" s="27"/>
      <c r="I588" s="27"/>
    </row>
    <row r="589" spans="7:9" s="29" customFormat="1" ht="16.5" x14ac:dyDescent="0.25">
      <c r="G589" s="27"/>
      <c r="H589" s="27"/>
      <c r="I589" s="27"/>
    </row>
    <row r="590" spans="7:9" s="29" customFormat="1" ht="16.5" x14ac:dyDescent="0.25">
      <c r="G590" s="27"/>
      <c r="H590" s="27"/>
      <c r="I590" s="27"/>
    </row>
    <row r="591" spans="7:9" s="29" customFormat="1" ht="16.5" x14ac:dyDescent="0.25">
      <c r="G591" s="27"/>
      <c r="H591" s="27"/>
      <c r="I591" s="27"/>
    </row>
    <row r="592" spans="7:9" s="29" customFormat="1" ht="16.5" x14ac:dyDescent="0.25">
      <c r="G592" s="27"/>
      <c r="H592" s="27"/>
      <c r="I592" s="27"/>
    </row>
    <row r="593" spans="7:9" s="29" customFormat="1" ht="16.5" x14ac:dyDescent="0.25">
      <c r="G593" s="27"/>
      <c r="H593" s="27"/>
      <c r="I593" s="27"/>
    </row>
    <row r="594" spans="7:9" s="29" customFormat="1" ht="16.5" x14ac:dyDescent="0.25">
      <c r="G594" s="27"/>
      <c r="H594" s="27"/>
      <c r="I594" s="27"/>
    </row>
    <row r="595" spans="7:9" s="29" customFormat="1" ht="16.5" x14ac:dyDescent="0.25">
      <c r="G595" s="27"/>
      <c r="H595" s="27"/>
      <c r="I595" s="27"/>
    </row>
    <row r="596" spans="7:9" s="29" customFormat="1" ht="16.5" x14ac:dyDescent="0.25">
      <c r="G596" s="27"/>
      <c r="H596" s="27"/>
      <c r="I596" s="27"/>
    </row>
    <row r="597" spans="7:9" s="29" customFormat="1" ht="16.5" x14ac:dyDescent="0.25">
      <c r="G597" s="27"/>
      <c r="H597" s="27"/>
      <c r="I597" s="27"/>
    </row>
    <row r="598" spans="7:9" s="29" customFormat="1" ht="16.5" x14ac:dyDescent="0.25">
      <c r="G598" s="27"/>
      <c r="H598" s="27"/>
      <c r="I598" s="27"/>
    </row>
    <row r="599" spans="7:9" s="29" customFormat="1" ht="16.5" x14ac:dyDescent="0.25">
      <c r="G599" s="27"/>
      <c r="H599" s="27"/>
      <c r="I599" s="27"/>
    </row>
    <row r="600" spans="7:9" s="29" customFormat="1" ht="16.5" x14ac:dyDescent="0.25">
      <c r="G600" s="27"/>
      <c r="H600" s="27"/>
      <c r="I600" s="27"/>
    </row>
    <row r="601" spans="7:9" s="29" customFormat="1" ht="16.5" x14ac:dyDescent="0.25">
      <c r="G601" s="27"/>
      <c r="H601" s="27"/>
      <c r="I601" s="27"/>
    </row>
    <row r="602" spans="7:9" s="29" customFormat="1" ht="16.5" x14ac:dyDescent="0.25">
      <c r="G602" s="27"/>
      <c r="H602" s="27"/>
      <c r="I602" s="27"/>
    </row>
    <row r="603" spans="7:9" s="29" customFormat="1" ht="16.5" x14ac:dyDescent="0.25">
      <c r="G603" s="27"/>
      <c r="H603" s="27"/>
      <c r="I603" s="27"/>
    </row>
    <row r="604" spans="7:9" s="29" customFormat="1" ht="16.5" x14ac:dyDescent="0.25">
      <c r="G604" s="27"/>
      <c r="H604" s="27"/>
      <c r="I604" s="27"/>
    </row>
    <row r="605" spans="7:9" s="29" customFormat="1" ht="16.5" x14ac:dyDescent="0.25">
      <c r="G605" s="27"/>
      <c r="H605" s="27"/>
      <c r="I605" s="27"/>
    </row>
    <row r="606" spans="7:9" s="29" customFormat="1" ht="16.5" x14ac:dyDescent="0.25">
      <c r="G606" s="27"/>
      <c r="H606" s="27"/>
      <c r="I606" s="27"/>
    </row>
    <row r="607" spans="7:9" s="29" customFormat="1" ht="16.5" x14ac:dyDescent="0.25">
      <c r="G607" s="27"/>
      <c r="H607" s="27"/>
      <c r="I607" s="27"/>
    </row>
    <row r="608" spans="7:9" s="29" customFormat="1" ht="16.5" x14ac:dyDescent="0.25">
      <c r="G608" s="27"/>
      <c r="H608" s="27"/>
      <c r="I608" s="27"/>
    </row>
    <row r="609" spans="7:9" s="29" customFormat="1" ht="16.5" x14ac:dyDescent="0.25">
      <c r="G609" s="27"/>
      <c r="H609" s="27"/>
      <c r="I609" s="27"/>
    </row>
    <row r="610" spans="7:9" s="29" customFormat="1" ht="16.5" x14ac:dyDescent="0.25">
      <c r="G610" s="27"/>
      <c r="H610" s="27"/>
      <c r="I610" s="27"/>
    </row>
    <row r="611" spans="7:9" s="29" customFormat="1" ht="16.5" x14ac:dyDescent="0.25">
      <c r="G611" s="27"/>
      <c r="H611" s="27"/>
      <c r="I611" s="27"/>
    </row>
    <row r="612" spans="7:9" s="29" customFormat="1" ht="16.5" x14ac:dyDescent="0.25">
      <c r="G612" s="27"/>
      <c r="H612" s="27"/>
      <c r="I612" s="27"/>
    </row>
    <row r="613" spans="7:9" s="29" customFormat="1" ht="16.5" x14ac:dyDescent="0.25">
      <c r="G613" s="27"/>
      <c r="H613" s="27"/>
      <c r="I613" s="27"/>
    </row>
    <row r="614" spans="7:9" s="29" customFormat="1" ht="16.5" x14ac:dyDescent="0.25">
      <c r="G614" s="27"/>
      <c r="H614" s="27"/>
      <c r="I614" s="27"/>
    </row>
    <row r="615" spans="7:9" s="29" customFormat="1" ht="16.5" x14ac:dyDescent="0.25">
      <c r="G615" s="27"/>
      <c r="H615" s="27"/>
      <c r="I615" s="27"/>
    </row>
    <row r="616" spans="7:9" s="29" customFormat="1" ht="16.5" x14ac:dyDescent="0.25">
      <c r="G616" s="27"/>
      <c r="H616" s="27"/>
      <c r="I616" s="27"/>
    </row>
    <row r="617" spans="7:9" s="29" customFormat="1" ht="16.5" x14ac:dyDescent="0.25">
      <c r="G617" s="27"/>
      <c r="H617" s="27"/>
      <c r="I617" s="27"/>
    </row>
    <row r="618" spans="7:9" s="29" customFormat="1" ht="16.5" x14ac:dyDescent="0.25">
      <c r="G618" s="27"/>
      <c r="H618" s="27"/>
      <c r="I618" s="27"/>
    </row>
    <row r="619" spans="7:9" s="29" customFormat="1" ht="16.5" x14ac:dyDescent="0.25">
      <c r="G619" s="27"/>
      <c r="H619" s="27"/>
      <c r="I619" s="27"/>
    </row>
    <row r="620" spans="7:9" s="29" customFormat="1" ht="16.5" x14ac:dyDescent="0.25">
      <c r="G620" s="27"/>
      <c r="H620" s="27"/>
      <c r="I620" s="27"/>
    </row>
    <row r="621" spans="7:9" s="29" customFormat="1" ht="16.5" x14ac:dyDescent="0.25">
      <c r="G621" s="27"/>
      <c r="H621" s="27"/>
      <c r="I621" s="27"/>
    </row>
    <row r="622" spans="7:9" s="29" customFormat="1" ht="16.5" x14ac:dyDescent="0.25">
      <c r="G622" s="27"/>
      <c r="H622" s="27"/>
      <c r="I622" s="27"/>
    </row>
    <row r="623" spans="7:9" s="29" customFormat="1" ht="16.5" x14ac:dyDescent="0.25">
      <c r="G623" s="27"/>
      <c r="H623" s="27"/>
      <c r="I623" s="27"/>
    </row>
    <row r="624" spans="7:9" s="29" customFormat="1" ht="16.5" x14ac:dyDescent="0.25">
      <c r="G624" s="27"/>
      <c r="H624" s="27"/>
      <c r="I624" s="27"/>
    </row>
    <row r="625" spans="2:9" s="29" customFormat="1" ht="16.5" x14ac:dyDescent="0.25">
      <c r="G625" s="27"/>
      <c r="H625" s="27"/>
      <c r="I625" s="27"/>
    </row>
    <row r="626" spans="2:9" s="29" customFormat="1" ht="16.5" x14ac:dyDescent="0.25">
      <c r="G626" s="27"/>
      <c r="H626" s="27"/>
      <c r="I626" s="27"/>
    </row>
    <row r="627" spans="2:9" s="29" customFormat="1" ht="16.5" x14ac:dyDescent="0.25">
      <c r="G627" s="27"/>
      <c r="H627" s="27"/>
      <c r="I627" s="27"/>
    </row>
    <row r="628" spans="2:9" s="29" customFormat="1" ht="16.5" x14ac:dyDescent="0.25">
      <c r="G628" s="27"/>
      <c r="H628" s="27"/>
      <c r="I628" s="27"/>
    </row>
    <row r="629" spans="2:9" s="29" customFormat="1" ht="16.5" x14ac:dyDescent="0.25">
      <c r="G629" s="27"/>
      <c r="H629" s="27"/>
      <c r="I629" s="27"/>
    </row>
    <row r="630" spans="2:9" s="29" customFormat="1" ht="16.5" x14ac:dyDescent="0.25">
      <c r="G630" s="27"/>
      <c r="H630" s="27"/>
      <c r="I630" s="27"/>
    </row>
    <row r="631" spans="2:9" s="29" customFormat="1" ht="16.5" x14ac:dyDescent="0.25">
      <c r="G631" s="27"/>
      <c r="H631" s="27"/>
      <c r="I631" s="27"/>
    </row>
    <row r="632" spans="2:9" s="29" customFormat="1" ht="16.5" x14ac:dyDescent="0.25">
      <c r="G632" s="27"/>
      <c r="H632" s="27"/>
      <c r="I632" s="27"/>
    </row>
    <row r="633" spans="2:9" s="29" customFormat="1" ht="16.5" x14ac:dyDescent="0.25">
      <c r="G633" s="27"/>
      <c r="H633" s="27"/>
      <c r="I633" s="27"/>
    </row>
    <row r="634" spans="2:9" s="29" customFormat="1" ht="16.5" x14ac:dyDescent="0.25">
      <c r="G634" s="27"/>
      <c r="H634" s="27"/>
      <c r="I634" s="27"/>
    </row>
    <row r="635" spans="2:9" s="29" customFormat="1" ht="16.5" x14ac:dyDescent="0.25">
      <c r="G635" s="27"/>
      <c r="H635" s="27"/>
      <c r="I635" s="27"/>
    </row>
    <row r="636" spans="2:9" s="29" customFormat="1" ht="16.5" x14ac:dyDescent="0.25">
      <c r="G636" s="27"/>
      <c r="H636" s="27"/>
      <c r="I636" s="27"/>
    </row>
    <row r="637" spans="2:9" s="29" customFormat="1" ht="16.5" x14ac:dyDescent="0.25">
      <c r="G637" s="27"/>
      <c r="H637" s="27"/>
      <c r="I637" s="27"/>
    </row>
    <row r="638" spans="2:9" s="29" customFormat="1" ht="16.5" x14ac:dyDescent="0.25">
      <c r="G638" s="27"/>
      <c r="H638" s="27"/>
      <c r="I638" s="27"/>
    </row>
    <row r="639" spans="2:9" s="29" customFormat="1" ht="16.5" x14ac:dyDescent="0.25">
      <c r="G639" s="27"/>
      <c r="H639" s="27"/>
      <c r="I639" s="27"/>
    </row>
    <row r="640" spans="2:9" s="29" customFormat="1" ht="16.5" x14ac:dyDescent="0.25">
      <c r="B640"/>
      <c r="C640"/>
      <c r="D640"/>
      <c r="E640"/>
      <c r="F640"/>
      <c r="G640" s="5"/>
      <c r="H640" s="5"/>
      <c r="I640" s="5"/>
    </row>
    <row r="641" spans="1:9" s="29" customFormat="1" ht="16.5" x14ac:dyDescent="0.25">
      <c r="B641"/>
      <c r="C641"/>
      <c r="D641"/>
      <c r="E641"/>
      <c r="F641"/>
      <c r="G641" s="5"/>
      <c r="H641" s="5"/>
      <c r="I641" s="5"/>
    </row>
    <row r="642" spans="1:9" s="29" customFormat="1" ht="16.5" x14ac:dyDescent="0.25">
      <c r="B642"/>
      <c r="C642"/>
      <c r="D642"/>
      <c r="E642"/>
      <c r="F642"/>
      <c r="G642" s="5"/>
      <c r="H642" s="5"/>
      <c r="I642" s="5"/>
    </row>
    <row r="643" spans="1:9" s="29" customFormat="1" ht="16.5" x14ac:dyDescent="0.25">
      <c r="B643"/>
      <c r="C643"/>
      <c r="D643"/>
      <c r="E643"/>
      <c r="F643"/>
      <c r="G643" s="5"/>
      <c r="H643" s="5"/>
      <c r="I643" s="5"/>
    </row>
    <row r="644" spans="1:9" s="29" customFormat="1" ht="16.5" x14ac:dyDescent="0.25">
      <c r="B644"/>
      <c r="C644"/>
      <c r="D644"/>
      <c r="E644"/>
      <c r="F644"/>
      <c r="G644" s="5"/>
      <c r="H644" s="5"/>
      <c r="I644" s="5"/>
    </row>
    <row r="645" spans="1:9" s="29" customFormat="1" ht="16.5" x14ac:dyDescent="0.25">
      <c r="B645"/>
      <c r="C645"/>
      <c r="D645"/>
      <c r="E645"/>
      <c r="F645"/>
      <c r="G645" s="5"/>
      <c r="H645" s="5"/>
      <c r="I645" s="5"/>
    </row>
    <row r="646" spans="1:9" s="29" customFormat="1" ht="16.5" x14ac:dyDescent="0.25">
      <c r="B646"/>
      <c r="C646"/>
      <c r="D646"/>
      <c r="E646"/>
      <c r="F646"/>
      <c r="G646" s="5"/>
      <c r="H646" s="5"/>
      <c r="I646" s="5"/>
    </row>
    <row r="647" spans="1:9" s="29" customFormat="1" ht="16.5" x14ac:dyDescent="0.25">
      <c r="B647"/>
      <c r="C647"/>
      <c r="D647"/>
      <c r="E647"/>
      <c r="F647"/>
      <c r="G647" s="5"/>
      <c r="H647" s="5"/>
      <c r="I647" s="5"/>
    </row>
    <row r="648" spans="1:9" s="29" customFormat="1" ht="16.5" x14ac:dyDescent="0.25">
      <c r="B648"/>
      <c r="C648"/>
      <c r="D648"/>
      <c r="E648"/>
      <c r="F648"/>
      <c r="G648" s="5"/>
      <c r="H648" s="5"/>
      <c r="I648" s="5"/>
    </row>
    <row r="649" spans="1:9" s="29" customFormat="1" ht="16.5" x14ac:dyDescent="0.25">
      <c r="B649"/>
      <c r="C649"/>
      <c r="D649"/>
      <c r="E649"/>
      <c r="F649"/>
      <c r="G649" s="5"/>
      <c r="H649" s="5"/>
      <c r="I649" s="5"/>
    </row>
    <row r="650" spans="1:9" s="29" customFormat="1" ht="16.5" x14ac:dyDescent="0.25">
      <c r="B650"/>
      <c r="C650"/>
      <c r="D650"/>
      <c r="E650"/>
      <c r="F650"/>
      <c r="G650" s="5"/>
      <c r="H650" s="5"/>
      <c r="I650" s="5"/>
    </row>
    <row r="651" spans="1:9" s="29" customFormat="1" ht="16.5" x14ac:dyDescent="0.25">
      <c r="A651"/>
      <c r="B651"/>
      <c r="C651"/>
      <c r="D651"/>
      <c r="E651"/>
      <c r="F651"/>
      <c r="G651" s="5"/>
      <c r="H651" s="5"/>
      <c r="I651" s="5"/>
    </row>
    <row r="652" spans="1:9" s="29" customFormat="1" ht="16.5" x14ac:dyDescent="0.25">
      <c r="A652"/>
      <c r="B652"/>
      <c r="C652"/>
      <c r="D652"/>
      <c r="E652"/>
      <c r="F652"/>
      <c r="G652" s="5"/>
      <c r="H652" s="5"/>
      <c r="I652" s="5"/>
    </row>
    <row r="653" spans="1:9" s="29" customFormat="1" ht="16.5" x14ac:dyDescent="0.25">
      <c r="A653"/>
      <c r="B653"/>
      <c r="C653"/>
      <c r="D653"/>
      <c r="E653"/>
      <c r="F653"/>
      <c r="G653" s="5"/>
      <c r="H653" s="5"/>
      <c r="I653" s="5"/>
    </row>
  </sheetData>
  <autoFilter ref="A11:I11"/>
  <mergeCells count="5">
    <mergeCell ref="C10:E10"/>
    <mergeCell ref="D1:I1"/>
    <mergeCell ref="D2:I2"/>
    <mergeCell ref="D3:I3"/>
    <mergeCell ref="B5:I7"/>
  </mergeCells>
  <phoneticPr fontId="4" type="noConversion"/>
  <printOptions horizontalCentered="1"/>
  <pageMargins left="0.19685039370078741" right="0.19685039370078741" top="0.39370078740157483" bottom="0.19685039370078741" header="0.31496062992125984" footer="0.31496062992125984"/>
  <pageSetup paperSize="9" scale="53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2015-05-08T05:38:43Z</cp:lastPrinted>
  <dcterms:created xsi:type="dcterms:W3CDTF">2006-09-16T00:00:00Z</dcterms:created>
  <dcterms:modified xsi:type="dcterms:W3CDTF">2015-05-21T11:41:53Z</dcterms:modified>
</cp:coreProperties>
</file>