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135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'!$B$7:$J$544</definedName>
    <definedName name="_xlnm.Print_Titles" localSheetId="0">'Отчет '!$6:$7</definedName>
  </definedNames>
  <calcPr calcId="152511"/>
</workbook>
</file>

<file path=xl/calcChain.xml><?xml version="1.0" encoding="utf-8"?>
<calcChain xmlns="http://schemas.openxmlformats.org/spreadsheetml/2006/main">
  <c r="H11" i="2" l="1"/>
  <c r="H10" i="2" s="1"/>
  <c r="H15" i="2"/>
  <c r="H14" i="2" s="1"/>
  <c r="H21" i="2"/>
  <c r="H20" i="2" s="1"/>
  <c r="H24" i="2"/>
  <c r="H23" i="2" s="1"/>
  <c r="H27" i="2"/>
  <c r="H26" i="2" s="1"/>
  <c r="H30" i="2"/>
  <c r="H33" i="2"/>
  <c r="H36" i="2"/>
  <c r="H39" i="2"/>
  <c r="H41" i="2"/>
  <c r="H43" i="2"/>
  <c r="H46" i="2"/>
  <c r="H45" i="2" s="1"/>
  <c r="H50" i="2"/>
  <c r="H49" i="2" s="1"/>
  <c r="H55" i="2"/>
  <c r="H54" i="2" s="1"/>
  <c r="H59" i="2"/>
  <c r="H58" i="2" s="1"/>
  <c r="H66" i="2"/>
  <c r="H70" i="2"/>
  <c r="H69" i="2" s="1"/>
  <c r="H68" i="2" s="1"/>
  <c r="H75" i="2"/>
  <c r="H77" i="2"/>
  <c r="H79" i="2"/>
  <c r="H84" i="2"/>
  <c r="H87" i="2"/>
  <c r="H86" i="2" s="1"/>
  <c r="H90" i="2"/>
  <c r="H93" i="2"/>
  <c r="H92" i="2" s="1"/>
  <c r="H97" i="2"/>
  <c r="H99" i="2"/>
  <c r="H102" i="2"/>
  <c r="H101" i="2" s="1"/>
  <c r="H106" i="2"/>
  <c r="H109" i="2"/>
  <c r="H108" i="2" s="1"/>
  <c r="H112" i="2"/>
  <c r="H111" i="2" s="1"/>
  <c r="H115" i="2"/>
  <c r="H114" i="2" s="1"/>
  <c r="H119" i="2"/>
  <c r="H118" i="2" s="1"/>
  <c r="H122" i="2"/>
  <c r="H126" i="2"/>
  <c r="H125" i="2" s="1"/>
  <c r="H124" i="2" s="1"/>
  <c r="H134" i="2"/>
  <c r="H133" i="2" s="1"/>
  <c r="H137" i="2"/>
  <c r="H136" i="2" s="1"/>
  <c r="H143" i="2"/>
  <c r="H142" i="2" s="1"/>
  <c r="H146" i="2"/>
  <c r="H148" i="2"/>
  <c r="H155" i="2"/>
  <c r="H152" i="2"/>
  <c r="H151" i="2" s="1"/>
  <c r="H158" i="2"/>
  <c r="H157" i="2" s="1"/>
  <c r="H140" i="2"/>
  <c r="H139" i="2" s="1"/>
  <c r="H163" i="2"/>
  <c r="H162" i="2" s="1"/>
  <c r="H167" i="2"/>
  <c r="H171" i="2"/>
  <c r="H170" i="2" s="1"/>
  <c r="H176" i="2"/>
  <c r="H180" i="2"/>
  <c r="H179" i="2" s="1"/>
  <c r="H178" i="2" s="1"/>
  <c r="H185" i="2"/>
  <c r="H184" i="2" s="1"/>
  <c r="H188" i="2"/>
  <c r="H187" i="2" s="1"/>
  <c r="H199" i="2"/>
  <c r="H201" i="2"/>
  <c r="H190" i="2"/>
  <c r="H205" i="2"/>
  <c r="H208" i="2"/>
  <c r="H207" i="2" s="1"/>
  <c r="H213" i="2"/>
  <c r="H212" i="2" s="1"/>
  <c r="H211" i="2" s="1"/>
  <c r="H217" i="2"/>
  <c r="H216" i="2" s="1"/>
  <c r="H220" i="2"/>
  <c r="H222" i="2"/>
  <c r="H227" i="2"/>
  <c r="H226" i="2" s="1"/>
  <c r="H225" i="2" s="1"/>
  <c r="H235" i="2"/>
  <c r="H234" i="2" s="1"/>
  <c r="H239" i="2"/>
  <c r="H238" i="2" s="1"/>
  <c r="H237" i="2" s="1"/>
  <c r="H244" i="2"/>
  <c r="H243" i="2" s="1"/>
  <c r="H242" i="2" s="1"/>
  <c r="H251" i="2"/>
  <c r="H257" i="2"/>
  <c r="H256" i="2" s="1"/>
  <c r="H254" i="2"/>
  <c r="H253" i="2" s="1"/>
  <c r="H260" i="2"/>
  <c r="H259" i="2" s="1"/>
  <c r="H268" i="2"/>
  <c r="H267" i="2" s="1"/>
  <c r="H248" i="2"/>
  <c r="H247" i="2" s="1"/>
  <c r="H263" i="2"/>
  <c r="H265" i="2"/>
  <c r="H272" i="2"/>
  <c r="H271" i="2" s="1"/>
  <c r="H275" i="2"/>
  <c r="H274" i="2" s="1"/>
  <c r="H278" i="2"/>
  <c r="H281" i="2"/>
  <c r="H280" i="2" s="1"/>
  <c r="H284" i="2"/>
  <c r="H287" i="2"/>
  <c r="H286" i="2" s="1"/>
  <c r="H292" i="2"/>
  <c r="H291" i="2" s="1"/>
  <c r="H293" i="2"/>
  <c r="H295" i="2"/>
  <c r="H301" i="2"/>
  <c r="H304" i="2"/>
  <c r="H306" i="2"/>
  <c r="H309" i="2"/>
  <c r="H308" i="2" s="1"/>
  <c r="H313" i="2"/>
  <c r="H312" i="2" s="1"/>
  <c r="H311" i="2" s="1"/>
  <c r="H318" i="2"/>
  <c r="H317" i="2" s="1"/>
  <c r="H342" i="2"/>
  <c r="H341" i="2" s="1"/>
  <c r="H321" i="2"/>
  <c r="H327" i="2"/>
  <c r="H329" i="2"/>
  <c r="H332" i="2"/>
  <c r="H331" i="2" s="1"/>
  <c r="H337" i="2"/>
  <c r="H339" i="2"/>
  <c r="H346" i="2"/>
  <c r="H345" i="2" s="1"/>
  <c r="H351" i="2"/>
  <c r="H353" i="2"/>
  <c r="H355" i="2"/>
  <c r="H361" i="2"/>
  <c r="H360" i="2" s="1"/>
  <c r="H358" i="2"/>
  <c r="H357" i="2" s="1"/>
  <c r="H365" i="2"/>
  <c r="H364" i="2" s="1"/>
  <c r="H363" i="2" s="1"/>
  <c r="H373" i="2"/>
  <c r="H377" i="2"/>
  <c r="H376" i="2" s="1"/>
  <c r="H375" i="2" s="1"/>
  <c r="H382" i="2"/>
  <c r="H381" i="2" s="1"/>
  <c r="H385" i="2"/>
  <c r="H384" i="2" s="1"/>
  <c r="H394" i="2"/>
  <c r="H393" i="2" s="1"/>
  <c r="H388" i="2"/>
  <c r="H402" i="2"/>
  <c r="H401" i="2" s="1"/>
  <c r="H406" i="2"/>
  <c r="H411" i="2"/>
  <c r="H415" i="2"/>
  <c r="H418" i="2"/>
  <c r="H417" i="2" s="1"/>
  <c r="H421" i="2"/>
  <c r="H420" i="2" s="1"/>
  <c r="H426" i="2"/>
  <c r="H431" i="2"/>
  <c r="H430" i="2" s="1"/>
  <c r="H429" i="2" s="1"/>
  <c r="H438" i="2"/>
  <c r="H442" i="2"/>
  <c r="H441" i="2" s="1"/>
  <c r="H446" i="2"/>
  <c r="H447" i="2"/>
  <c r="H450" i="2"/>
  <c r="H449" i="2" s="1"/>
  <c r="H456" i="2"/>
  <c r="H455" i="2" s="1"/>
  <c r="H453" i="2"/>
  <c r="H452" i="2" s="1"/>
  <c r="H460" i="2"/>
  <c r="H462" i="2"/>
  <c r="H466" i="2"/>
  <c r="H465" i="2" s="1"/>
  <c r="H469" i="2"/>
  <c r="H468" i="2" s="1"/>
  <c r="H472" i="2"/>
  <c r="H471" i="2" s="1"/>
  <c r="H475" i="2"/>
  <c r="H478" i="2"/>
  <c r="H484" i="2"/>
  <c r="H483" i="2" s="1"/>
  <c r="H485" i="2"/>
  <c r="H487" i="2"/>
  <c r="H490" i="2"/>
  <c r="H489" i="2" s="1"/>
  <c r="H494" i="2"/>
  <c r="H495" i="2"/>
  <c r="H497" i="2"/>
  <c r="H501" i="2"/>
  <c r="H500" i="2" s="1"/>
  <c r="H504" i="2"/>
  <c r="H503" i="2" s="1"/>
  <c r="H507" i="2"/>
  <c r="H506" i="2" s="1"/>
  <c r="H510" i="2"/>
  <c r="H512" i="2"/>
  <c r="H514" i="2"/>
  <c r="H516" i="2"/>
  <c r="H519" i="2"/>
  <c r="H521" i="2"/>
  <c r="H524" i="2"/>
  <c r="H526" i="2"/>
  <c r="H535" i="2"/>
  <c r="H533" i="2"/>
  <c r="H539" i="2"/>
  <c r="H542" i="2"/>
  <c r="H541" i="2" s="1"/>
  <c r="I543" i="2"/>
  <c r="I540" i="2"/>
  <c r="I536" i="2"/>
  <c r="I534" i="2"/>
  <c r="I531" i="2"/>
  <c r="I527" i="2"/>
  <c r="G525" i="2"/>
  <c r="I525" i="2" s="1"/>
  <c r="I522" i="2"/>
  <c r="G520" i="2"/>
  <c r="I520" i="2" s="1"/>
  <c r="I517" i="2"/>
  <c r="I515" i="2"/>
  <c r="I513" i="2"/>
  <c r="I511" i="2"/>
  <c r="I508" i="2"/>
  <c r="I505" i="2"/>
  <c r="I502" i="2"/>
  <c r="I499" i="2"/>
  <c r="I498" i="2"/>
  <c r="I496" i="2"/>
  <c r="G494" i="2"/>
  <c r="G493" i="2" s="1"/>
  <c r="I491" i="2"/>
  <c r="G488" i="2"/>
  <c r="I488" i="2" s="1"/>
  <c r="I486" i="2"/>
  <c r="G484" i="2"/>
  <c r="I479" i="2"/>
  <c r="I476" i="2"/>
  <c r="I473" i="2"/>
  <c r="I470" i="2"/>
  <c r="I467" i="2"/>
  <c r="I463" i="2"/>
  <c r="I461" i="2"/>
  <c r="I457" i="2"/>
  <c r="I454" i="2"/>
  <c r="I451" i="2"/>
  <c r="I448" i="2"/>
  <c r="G446" i="2"/>
  <c r="G445" i="2" s="1"/>
  <c r="I443" i="2"/>
  <c r="I439" i="2"/>
  <c r="I435" i="2"/>
  <c r="I432" i="2"/>
  <c r="I427" i="2"/>
  <c r="I422" i="2"/>
  <c r="I419" i="2"/>
  <c r="I416" i="2"/>
  <c r="I412" i="2"/>
  <c r="I407" i="2"/>
  <c r="I403" i="2"/>
  <c r="I398" i="2"/>
  <c r="I395" i="2"/>
  <c r="I392" i="2"/>
  <c r="I390" i="2"/>
  <c r="I386" i="2"/>
  <c r="I383" i="2"/>
  <c r="I378" i="2"/>
  <c r="I374" i="2"/>
  <c r="I369" i="2"/>
  <c r="I366" i="2"/>
  <c r="I362" i="2"/>
  <c r="I359" i="2"/>
  <c r="G356" i="2"/>
  <c r="I356" i="2" s="1"/>
  <c r="I354" i="2"/>
  <c r="G352" i="2"/>
  <c r="I352" i="2" s="1"/>
  <c r="I347" i="2"/>
  <c r="I343" i="2"/>
  <c r="I340" i="2"/>
  <c r="G338" i="2"/>
  <c r="G337" i="2" s="1"/>
  <c r="I335" i="2"/>
  <c r="I333" i="2"/>
  <c r="I330" i="2"/>
  <c r="I328" i="2"/>
  <c r="I325" i="2"/>
  <c r="I322" i="2"/>
  <c r="I319" i="2"/>
  <c r="I314" i="2"/>
  <c r="I310" i="2"/>
  <c r="I307" i="2"/>
  <c r="I305" i="2"/>
  <c r="I302" i="2"/>
  <c r="G297" i="2"/>
  <c r="I297" i="2" s="1"/>
  <c r="I296" i="2"/>
  <c r="I294" i="2"/>
  <c r="G292" i="2"/>
  <c r="I292" i="2" s="1"/>
  <c r="I288" i="2"/>
  <c r="I285" i="2"/>
  <c r="I282" i="2"/>
  <c r="I279" i="2"/>
  <c r="I276" i="2"/>
  <c r="I273" i="2"/>
  <c r="I269" i="2"/>
  <c r="I266" i="2"/>
  <c r="I264" i="2"/>
  <c r="I261" i="2"/>
  <c r="G258" i="2"/>
  <c r="I258" i="2" s="1"/>
  <c r="I255" i="2"/>
  <c r="I252" i="2"/>
  <c r="I249" i="2"/>
  <c r="I245" i="2"/>
  <c r="I240" i="2"/>
  <c r="I236" i="2"/>
  <c r="I232" i="2"/>
  <c r="I228" i="2"/>
  <c r="I223" i="2"/>
  <c r="G221" i="2"/>
  <c r="I218" i="2"/>
  <c r="I214" i="2"/>
  <c r="I209" i="2"/>
  <c r="I206" i="2"/>
  <c r="I202" i="2"/>
  <c r="I200" i="2"/>
  <c r="I197" i="2"/>
  <c r="I194" i="2"/>
  <c r="I192" i="2"/>
  <c r="I189" i="2"/>
  <c r="I186" i="2"/>
  <c r="I181" i="2"/>
  <c r="I177" i="2"/>
  <c r="I173" i="2"/>
  <c r="I172" i="2"/>
  <c r="I169" i="2"/>
  <c r="I168" i="2"/>
  <c r="I165" i="2"/>
  <c r="I164" i="2"/>
  <c r="I160" i="2"/>
  <c r="I159" i="2"/>
  <c r="I156" i="2"/>
  <c r="I153" i="2"/>
  <c r="I150" i="2"/>
  <c r="I147" i="2"/>
  <c r="I144" i="2"/>
  <c r="I138" i="2"/>
  <c r="I135" i="2"/>
  <c r="I130" i="2"/>
  <c r="I127" i="2"/>
  <c r="I123" i="2"/>
  <c r="I120" i="2"/>
  <c r="I116" i="2"/>
  <c r="I113" i="2"/>
  <c r="I110" i="2"/>
  <c r="I107" i="2"/>
  <c r="I103" i="2"/>
  <c r="I100" i="2"/>
  <c r="I98" i="2"/>
  <c r="I95" i="2"/>
  <c r="I94" i="2"/>
  <c r="I91" i="2"/>
  <c r="I88" i="2"/>
  <c r="I85" i="2"/>
  <c r="I80" i="2"/>
  <c r="I78" i="2"/>
  <c r="I76" i="2"/>
  <c r="I72" i="2"/>
  <c r="I71" i="2"/>
  <c r="I67" i="2"/>
  <c r="I64" i="2"/>
  <c r="I61" i="2"/>
  <c r="I60" i="2"/>
  <c r="I56" i="2"/>
  <c r="I52" i="2"/>
  <c r="I51" i="2"/>
  <c r="I48" i="2"/>
  <c r="I47" i="2"/>
  <c r="I44" i="2"/>
  <c r="I42" i="2"/>
  <c r="I40" i="2"/>
  <c r="I37" i="2"/>
  <c r="I34" i="2"/>
  <c r="I31" i="2"/>
  <c r="I28" i="2"/>
  <c r="I25" i="2"/>
  <c r="I22" i="2"/>
  <c r="I19" i="2"/>
  <c r="I16" i="2"/>
  <c r="I13" i="2"/>
  <c r="I12" i="2"/>
  <c r="G134" i="2"/>
  <c r="G133" i="2" s="1"/>
  <c r="G137" i="2"/>
  <c r="G143" i="2"/>
  <c r="G142" i="2" s="1"/>
  <c r="G146" i="2"/>
  <c r="G145" i="2" s="1"/>
  <c r="G155" i="2"/>
  <c r="G154" i="2" s="1"/>
  <c r="G152" i="2"/>
  <c r="G158" i="2"/>
  <c r="G149" i="2"/>
  <c r="G148" i="2" s="1"/>
  <c r="G18" i="2"/>
  <c r="I18" i="2" s="1"/>
  <c r="G389" i="2"/>
  <c r="I389" i="2" s="1"/>
  <c r="G391" i="2"/>
  <c r="I391" i="2" s="1"/>
  <c r="G397" i="2"/>
  <c r="G396" i="2" s="1"/>
  <c r="G394" i="2"/>
  <c r="G393" i="2" s="1"/>
  <c r="G382" i="2"/>
  <c r="G381" i="2" s="1"/>
  <c r="G385" i="2"/>
  <c r="G384" i="2" s="1"/>
  <c r="G318" i="2"/>
  <c r="G317" i="2" s="1"/>
  <c r="G342" i="2"/>
  <c r="G341" i="2" s="1"/>
  <c r="G321" i="2"/>
  <c r="G320" i="2" s="1"/>
  <c r="G327" i="2"/>
  <c r="G329" i="2"/>
  <c r="G332" i="2"/>
  <c r="G334" i="2"/>
  <c r="G339" i="2"/>
  <c r="G336" i="2" s="1"/>
  <c r="G324" i="2"/>
  <c r="I324" i="2" s="1"/>
  <c r="G263" i="2"/>
  <c r="G265" i="2"/>
  <c r="G251" i="2"/>
  <c r="G250" i="2" s="1"/>
  <c r="G254" i="2"/>
  <c r="G253" i="2" s="1"/>
  <c r="G260" i="2"/>
  <c r="G268" i="2"/>
  <c r="G248" i="2"/>
  <c r="G247" i="2" s="1"/>
  <c r="G227" i="2"/>
  <c r="I227" i="2" s="1"/>
  <c r="G235" i="2"/>
  <c r="G234" i="2" s="1"/>
  <c r="G233" i="2" s="1"/>
  <c r="G239" i="2"/>
  <c r="G238" i="2" s="1"/>
  <c r="G237" i="2" s="1"/>
  <c r="G231" i="2"/>
  <c r="G230" i="2" s="1"/>
  <c r="I230" i="2" s="1"/>
  <c r="G93" i="2"/>
  <c r="G92" i="2" s="1"/>
  <c r="G59" i="2"/>
  <c r="G66" i="2"/>
  <c r="G65" i="2" s="1"/>
  <c r="G63" i="2"/>
  <c r="G11" i="2"/>
  <c r="I11" i="2" s="1"/>
  <c r="G15" i="2"/>
  <c r="G14" i="2" s="1"/>
  <c r="G21" i="2"/>
  <c r="G24" i="2"/>
  <c r="G23" i="2" s="1"/>
  <c r="G27" i="2"/>
  <c r="I27" i="2" s="1"/>
  <c r="G30" i="2"/>
  <c r="G29" i="2" s="1"/>
  <c r="G33" i="2"/>
  <c r="G32" i="2" s="1"/>
  <c r="G36" i="2"/>
  <c r="G35" i="2" s="1"/>
  <c r="G39" i="2"/>
  <c r="G41" i="2"/>
  <c r="I41" i="2" s="1"/>
  <c r="G43" i="2"/>
  <c r="G46" i="2"/>
  <c r="G45" i="2" s="1"/>
  <c r="G50" i="2"/>
  <c r="G49" i="2" s="1"/>
  <c r="G483" i="2"/>
  <c r="G213" i="2"/>
  <c r="G212" i="2" s="1"/>
  <c r="G211" i="2" s="1"/>
  <c r="G497" i="2"/>
  <c r="G191" i="2"/>
  <c r="G495" i="2"/>
  <c r="G521" i="2"/>
  <c r="G485" i="2"/>
  <c r="G490" i="2"/>
  <c r="G489" i="2" s="1"/>
  <c r="G501" i="2"/>
  <c r="G500" i="2" s="1"/>
  <c r="G504" i="2"/>
  <c r="G503" i="2" s="1"/>
  <c r="G507" i="2"/>
  <c r="G506" i="2" s="1"/>
  <c r="G510" i="2"/>
  <c r="G512" i="2"/>
  <c r="G514" i="2"/>
  <c r="G516" i="2"/>
  <c r="G526" i="2"/>
  <c r="G535" i="2"/>
  <c r="G532" i="2" s="1"/>
  <c r="G533" i="2"/>
  <c r="G530" i="2"/>
  <c r="G529" i="2" s="1"/>
  <c r="I529" i="2" s="1"/>
  <c r="G539" i="2"/>
  <c r="G538" i="2" s="1"/>
  <c r="G542" i="2"/>
  <c r="G541" i="2" s="1"/>
  <c r="G346" i="2"/>
  <c r="G345" i="2" s="1"/>
  <c r="G344" i="2" s="1"/>
  <c r="G442" i="2"/>
  <c r="G441" i="2" s="1"/>
  <c r="G447" i="2"/>
  <c r="G450" i="2"/>
  <c r="G449" i="2" s="1"/>
  <c r="G456" i="2"/>
  <c r="G455" i="2" s="1"/>
  <c r="G453" i="2"/>
  <c r="G452" i="2" s="1"/>
  <c r="G434" i="2"/>
  <c r="I434" i="2" s="1"/>
  <c r="G431" i="2"/>
  <c r="G430" i="2" s="1"/>
  <c r="G415" i="2"/>
  <c r="G418" i="2"/>
  <c r="G421" i="2"/>
  <c r="G368" i="2"/>
  <c r="G367" i="2" s="1"/>
  <c r="I367" i="2" s="1"/>
  <c r="G365" i="2"/>
  <c r="G364" i="2" s="1"/>
  <c r="G353" i="2"/>
  <c r="G361" i="2"/>
  <c r="G358" i="2"/>
  <c r="G357" i="2" s="1"/>
  <c r="G301" i="2"/>
  <c r="G300" i="2" s="1"/>
  <c r="G304" i="2"/>
  <c r="G306" i="2"/>
  <c r="G309" i="2"/>
  <c r="G308" i="2" s="1"/>
  <c r="G313" i="2"/>
  <c r="G312" i="2" s="1"/>
  <c r="G311" i="2" s="1"/>
  <c r="G244" i="2"/>
  <c r="G243" i="2" s="1"/>
  <c r="G272" i="2"/>
  <c r="G271" i="2" s="1"/>
  <c r="I271" i="2" s="1"/>
  <c r="G275" i="2"/>
  <c r="G274" i="2" s="1"/>
  <c r="G278" i="2"/>
  <c r="G277" i="2" s="1"/>
  <c r="G281" i="2"/>
  <c r="G280" i="2" s="1"/>
  <c r="G284" i="2"/>
  <c r="G283" i="2" s="1"/>
  <c r="G287" i="2"/>
  <c r="G293" i="2"/>
  <c r="G201" i="2"/>
  <c r="G199" i="2"/>
  <c r="G188" i="2"/>
  <c r="G187" i="2" s="1"/>
  <c r="G185" i="2"/>
  <c r="G184" i="2" s="1"/>
  <c r="G196" i="2"/>
  <c r="G195" i="2" s="1"/>
  <c r="I195" i="2" s="1"/>
  <c r="G193" i="2"/>
  <c r="I193" i="2" s="1"/>
  <c r="G163" i="2"/>
  <c r="G162" i="2" s="1"/>
  <c r="G167" i="2"/>
  <c r="G166" i="2" s="1"/>
  <c r="G171" i="2"/>
  <c r="G170" i="2" s="1"/>
  <c r="G126" i="2"/>
  <c r="G125" i="2" s="1"/>
  <c r="G129" i="2"/>
  <c r="I129" i="2" s="1"/>
  <c r="G106" i="2"/>
  <c r="G105" i="2" s="1"/>
  <c r="G109" i="2"/>
  <c r="G108" i="2" s="1"/>
  <c r="G112" i="2"/>
  <c r="G111" i="2" s="1"/>
  <c r="G115" i="2"/>
  <c r="G114" i="2" s="1"/>
  <c r="G55" i="2"/>
  <c r="G54" i="2" s="1"/>
  <c r="G53" i="2" s="1"/>
  <c r="G70" i="2"/>
  <c r="I70" i="2" s="1"/>
  <c r="G75" i="2"/>
  <c r="G77" i="2"/>
  <c r="G79" i="2"/>
  <c r="G411" i="2"/>
  <c r="G410" i="2" s="1"/>
  <c r="G409" i="2" s="1"/>
  <c r="G84" i="2"/>
  <c r="G83" i="2" s="1"/>
  <c r="G87" i="2"/>
  <c r="G90" i="2"/>
  <c r="G89" i="2" s="1"/>
  <c r="G97" i="2"/>
  <c r="G99" i="2"/>
  <c r="G102" i="2"/>
  <c r="G122" i="2"/>
  <c r="G121" i="2" s="1"/>
  <c r="G119" i="2"/>
  <c r="G118" i="2" s="1"/>
  <c r="G208" i="2"/>
  <c r="G207" i="2" s="1"/>
  <c r="G205" i="2"/>
  <c r="G204" i="2" s="1"/>
  <c r="G222" i="2"/>
  <c r="G217" i="2"/>
  <c r="G176" i="2"/>
  <c r="G175" i="2" s="1"/>
  <c r="G174" i="2" s="1"/>
  <c r="G180" i="2"/>
  <c r="I180" i="2" s="1"/>
  <c r="G373" i="2"/>
  <c r="G372" i="2" s="1"/>
  <c r="G371" i="2" s="1"/>
  <c r="G377" i="2"/>
  <c r="G376" i="2" s="1"/>
  <c r="G375" i="2" s="1"/>
  <c r="G402" i="2"/>
  <c r="G406" i="2"/>
  <c r="G405" i="2" s="1"/>
  <c r="G404" i="2" s="1"/>
  <c r="G426" i="2"/>
  <c r="G425" i="2" s="1"/>
  <c r="G424" i="2" s="1"/>
  <c r="G423" i="2" s="1"/>
  <c r="G438" i="2"/>
  <c r="G437" i="2" s="1"/>
  <c r="G436" i="2" s="1"/>
  <c r="G460" i="2"/>
  <c r="G462" i="2"/>
  <c r="G466" i="2"/>
  <c r="G465" i="2" s="1"/>
  <c r="G469" i="2"/>
  <c r="G468" i="2" s="1"/>
  <c r="G472" i="2"/>
  <c r="G471" i="2" s="1"/>
  <c r="G475" i="2"/>
  <c r="G474" i="2" s="1"/>
  <c r="G478" i="2"/>
  <c r="G477" i="2" s="1"/>
  <c r="I275" i="2"/>
  <c r="I50" i="2"/>
  <c r="G360" i="2"/>
  <c r="G414" i="2"/>
  <c r="G355" i="2"/>
  <c r="G524" i="2"/>
  <c r="I524" i="2" s="1"/>
  <c r="G519" i="2"/>
  <c r="I519" i="2" s="1"/>
  <c r="G464" i="2" l="1"/>
  <c r="I222" i="2"/>
  <c r="I357" i="2"/>
  <c r="I368" i="2"/>
  <c r="G262" i="2"/>
  <c r="I516" i="2"/>
  <c r="I495" i="2"/>
  <c r="I447" i="2"/>
  <c r="H262" i="2"/>
  <c r="I262" i="2" s="1"/>
  <c r="I332" i="2"/>
  <c r="I248" i="2"/>
  <c r="I402" i="2"/>
  <c r="G96" i="2"/>
  <c r="I510" i="2"/>
  <c r="H518" i="2"/>
  <c r="G69" i="2"/>
  <c r="I69" i="2" s="1"/>
  <c r="I274" i="2"/>
  <c r="I102" i="2"/>
  <c r="I238" i="2"/>
  <c r="I115" i="2"/>
  <c r="I158" i="2"/>
  <c r="I235" i="2"/>
  <c r="G303" i="2"/>
  <c r="G299" i="2" s="1"/>
  <c r="G298" i="2" s="1"/>
  <c r="I45" i="2"/>
  <c r="I329" i="2"/>
  <c r="I339" i="2"/>
  <c r="I237" i="2"/>
  <c r="H219" i="2"/>
  <c r="H215" i="2" s="1"/>
  <c r="I456" i="2"/>
  <c r="I542" i="2"/>
  <c r="I460" i="2"/>
  <c r="G528" i="2"/>
  <c r="I526" i="2"/>
  <c r="I385" i="2"/>
  <c r="I504" i="2"/>
  <c r="I114" i="2"/>
  <c r="G487" i="2"/>
  <c r="I487" i="2" s="1"/>
  <c r="G388" i="2"/>
  <c r="G351" i="2"/>
  <c r="I351" i="2" s="1"/>
  <c r="I239" i="2"/>
  <c r="I355" i="2"/>
  <c r="I254" i="2"/>
  <c r="I306" i="2"/>
  <c r="I208" i="2"/>
  <c r="G370" i="2"/>
  <c r="I375" i="2"/>
  <c r="I360" i="2"/>
  <c r="I265" i="2"/>
  <c r="I77" i="2"/>
  <c r="I311" i="2"/>
  <c r="I512" i="2"/>
  <c r="I441" i="2"/>
  <c r="I184" i="2"/>
  <c r="I313" i="2"/>
  <c r="G157" i="2"/>
  <c r="I157" i="2" s="1"/>
  <c r="I393" i="2"/>
  <c r="I308" i="2"/>
  <c r="G17" i="2"/>
  <c r="I17" i="2" s="1"/>
  <c r="I46" i="2"/>
  <c r="I394" i="2"/>
  <c r="G179" i="2"/>
  <c r="G178" i="2" s="1"/>
  <c r="I178" i="2" s="1"/>
  <c r="G161" i="2"/>
  <c r="I243" i="2"/>
  <c r="I309" i="2"/>
  <c r="I338" i="2"/>
  <c r="I541" i="2"/>
  <c r="I327" i="2"/>
  <c r="I317" i="2"/>
  <c r="H303" i="2"/>
  <c r="I388" i="2"/>
  <c r="G433" i="2"/>
  <c r="I433" i="2" s="1"/>
  <c r="I171" i="2"/>
  <c r="I469" i="2"/>
  <c r="I377" i="2"/>
  <c r="I213" i="2"/>
  <c r="G537" i="2"/>
  <c r="I484" i="2"/>
  <c r="I353" i="2"/>
  <c r="H336" i="2"/>
  <c r="I280" i="2"/>
  <c r="I99" i="2"/>
  <c r="H74" i="2"/>
  <c r="G295" i="2"/>
  <c r="I295" i="2" s="1"/>
  <c r="I24" i="2"/>
  <c r="I119" i="2"/>
  <c r="G509" i="2"/>
  <c r="G257" i="2"/>
  <c r="G291" i="2"/>
  <c r="I291" i="2" s="1"/>
  <c r="I341" i="2"/>
  <c r="G380" i="2"/>
  <c r="I533" i="2"/>
  <c r="I514" i="2"/>
  <c r="H380" i="2"/>
  <c r="H145" i="2"/>
  <c r="I145" i="2" s="1"/>
  <c r="I212" i="2"/>
  <c r="I303" i="2"/>
  <c r="I133" i="2"/>
  <c r="G401" i="2"/>
  <c r="G400" i="2" s="1"/>
  <c r="G399" i="2" s="1"/>
  <c r="I149" i="2"/>
  <c r="I342" i="2"/>
  <c r="I188" i="2"/>
  <c r="I196" i="2"/>
  <c r="I15" i="2"/>
  <c r="G198" i="2"/>
  <c r="G183" i="2" s="1"/>
  <c r="G242" i="2"/>
  <c r="I242" i="2" s="1"/>
  <c r="I503" i="2"/>
  <c r="G326" i="2"/>
  <c r="H387" i="2"/>
  <c r="I304" i="2"/>
  <c r="I134" i="2"/>
  <c r="I43" i="2"/>
  <c r="G226" i="2"/>
  <c r="G225" i="2" s="1"/>
  <c r="I225" i="2" s="1"/>
  <c r="I112" i="2"/>
  <c r="I530" i="2"/>
  <c r="I358" i="2"/>
  <c r="G323" i="2"/>
  <c r="I323" i="2" s="1"/>
  <c r="I431" i="2"/>
  <c r="I55" i="2"/>
  <c r="G117" i="2"/>
  <c r="I397" i="2"/>
  <c r="G444" i="2"/>
  <c r="I293" i="2"/>
  <c r="I312" i="2"/>
  <c r="G128" i="2"/>
  <c r="I128" i="2" s="1"/>
  <c r="I382" i="2"/>
  <c r="I231" i="2"/>
  <c r="I490" i="2"/>
  <c r="I462" i="2"/>
  <c r="G101" i="2"/>
  <c r="I101" i="2" s="1"/>
  <c r="G74" i="2"/>
  <c r="G73" i="2" s="1"/>
  <c r="H523" i="2"/>
  <c r="I506" i="2"/>
  <c r="I125" i="2"/>
  <c r="G492" i="2"/>
  <c r="H53" i="2"/>
  <c r="I53" i="2" s="1"/>
  <c r="I54" i="2"/>
  <c r="G203" i="2"/>
  <c r="I455" i="2"/>
  <c r="G440" i="2"/>
  <c r="G518" i="2"/>
  <c r="I518" i="2" s="1"/>
  <c r="I21" i="2"/>
  <c r="H493" i="2"/>
  <c r="I493" i="2" s="1"/>
  <c r="I494" i="2"/>
  <c r="I485" i="2"/>
  <c r="H474" i="2"/>
  <c r="I474" i="2" s="1"/>
  <c r="I475" i="2"/>
  <c r="I401" i="2"/>
  <c r="H400" i="2"/>
  <c r="I400" i="2" s="1"/>
  <c r="H350" i="2"/>
  <c r="H349" i="2" s="1"/>
  <c r="H348" i="2" s="1"/>
  <c r="I263" i="2"/>
  <c r="I201" i="2"/>
  <c r="I170" i="2"/>
  <c r="H105" i="2"/>
  <c r="I105" i="2" s="1"/>
  <c r="I106" i="2"/>
  <c r="I84" i="2"/>
  <c r="I49" i="2"/>
  <c r="I14" i="2"/>
  <c r="I507" i="2"/>
  <c r="G459" i="2"/>
  <c r="G458" i="2" s="1"/>
  <c r="I126" i="2"/>
  <c r="G151" i="2"/>
  <c r="I151" i="2" s="1"/>
  <c r="I152" i="2"/>
  <c r="I489" i="2"/>
  <c r="H482" i="2"/>
  <c r="I483" i="2"/>
  <c r="H459" i="2"/>
  <c r="I449" i="2"/>
  <c r="I384" i="2"/>
  <c r="I281" i="2"/>
  <c r="I185" i="2"/>
  <c r="H32" i="2"/>
  <c r="I32" i="2" s="1"/>
  <c r="I33" i="2"/>
  <c r="I244" i="2"/>
  <c r="I468" i="2"/>
  <c r="I336" i="2"/>
  <c r="G429" i="2"/>
  <c r="G428" i="2" s="1"/>
  <c r="I466" i="2"/>
  <c r="I337" i="2"/>
  <c r="I109" i="2"/>
  <c r="I472" i="2"/>
  <c r="I75" i="2"/>
  <c r="G104" i="2"/>
  <c r="I191" i="2"/>
  <c r="G190" i="2"/>
  <c r="I190" i="2" s="1"/>
  <c r="I146" i="2"/>
  <c r="G387" i="2"/>
  <c r="I387" i="2" s="1"/>
  <c r="I137" i="2"/>
  <c r="G136" i="2"/>
  <c r="H509" i="2"/>
  <c r="I497" i="2"/>
  <c r="H437" i="2"/>
  <c r="I438" i="2"/>
  <c r="H410" i="2"/>
  <c r="I411" i="2"/>
  <c r="I234" i="2"/>
  <c r="I187" i="2"/>
  <c r="I247" i="2"/>
  <c r="I253" i="2"/>
  <c r="I92" i="2"/>
  <c r="I93" i="2"/>
  <c r="I148" i="2"/>
  <c r="I163" i="2"/>
  <c r="I361" i="2"/>
  <c r="G38" i="2"/>
  <c r="I452" i="2"/>
  <c r="I415" i="2"/>
  <c r="I381" i="2"/>
  <c r="H326" i="2"/>
  <c r="I111" i="2"/>
  <c r="I79" i="2"/>
  <c r="I36" i="2"/>
  <c r="I23" i="2"/>
  <c r="H344" i="2"/>
  <c r="I344" i="2" s="1"/>
  <c r="I345" i="2"/>
  <c r="G363" i="2"/>
  <c r="I363" i="2" s="1"/>
  <c r="I364" i="2"/>
  <c r="I334" i="2"/>
  <c r="G331" i="2"/>
  <c r="I331" i="2" s="1"/>
  <c r="H300" i="2"/>
  <c r="I301" i="2"/>
  <c r="H250" i="2"/>
  <c r="I251" i="2"/>
  <c r="H73" i="2"/>
  <c r="I365" i="2"/>
  <c r="I39" i="2"/>
  <c r="G286" i="2"/>
  <c r="I287" i="2"/>
  <c r="H198" i="2"/>
  <c r="I198" i="2" s="1"/>
  <c r="H154" i="2"/>
  <c r="I154" i="2" s="1"/>
  <c r="I155" i="2"/>
  <c r="I142" i="2"/>
  <c r="I118" i="2"/>
  <c r="I108" i="2"/>
  <c r="I90" i="2"/>
  <c r="H89" i="2"/>
  <c r="I89" i="2" s="1"/>
  <c r="H29" i="2"/>
  <c r="I29" i="2" s="1"/>
  <c r="I30" i="2"/>
  <c r="I430" i="2"/>
  <c r="I207" i="2"/>
  <c r="I376" i="2"/>
  <c r="I442" i="2"/>
  <c r="I450" i="2"/>
  <c r="I199" i="2"/>
  <c r="G216" i="2"/>
  <c r="I217" i="2"/>
  <c r="G62" i="2"/>
  <c r="I62" i="2" s="1"/>
  <c r="I63" i="2"/>
  <c r="I260" i="2"/>
  <c r="G259" i="2"/>
  <c r="I259" i="2" s="1"/>
  <c r="I221" i="2"/>
  <c r="G220" i="2"/>
  <c r="I426" i="2"/>
  <c r="H425" i="2"/>
  <c r="H414" i="2"/>
  <c r="H320" i="2"/>
  <c r="I320" i="2" s="1"/>
  <c r="I321" i="2"/>
  <c r="H283" i="2"/>
  <c r="I283" i="2" s="1"/>
  <c r="I284" i="2"/>
  <c r="H204" i="2"/>
  <c r="I205" i="2"/>
  <c r="H166" i="2"/>
  <c r="I167" i="2"/>
  <c r="I143" i="2"/>
  <c r="H38" i="2"/>
  <c r="H35" i="2"/>
  <c r="I35" i="2" s="1"/>
  <c r="I421" i="2"/>
  <c r="G420" i="2"/>
  <c r="I420" i="2" s="1"/>
  <c r="H121" i="2"/>
  <c r="I121" i="2" s="1"/>
  <c r="I122" i="2"/>
  <c r="G523" i="2"/>
  <c r="I523" i="2" s="1"/>
  <c r="I500" i="2"/>
  <c r="I501" i="2"/>
  <c r="I418" i="2"/>
  <c r="G417" i="2"/>
  <c r="I59" i="2"/>
  <c r="G58" i="2"/>
  <c r="G267" i="2"/>
  <c r="I267" i="2" s="1"/>
  <c r="I268" i="2"/>
  <c r="H538" i="2"/>
  <c r="I539" i="2"/>
  <c r="H477" i="2"/>
  <c r="I477" i="2" s="1"/>
  <c r="I478" i="2"/>
  <c r="I465" i="2"/>
  <c r="H405" i="2"/>
  <c r="I406" i="2"/>
  <c r="H277" i="2"/>
  <c r="I277" i="2" s="1"/>
  <c r="I278" i="2"/>
  <c r="I429" i="2"/>
  <c r="G229" i="2"/>
  <c r="I229" i="2" s="1"/>
  <c r="I396" i="2"/>
  <c r="I318" i="2"/>
  <c r="I453" i="2"/>
  <c r="I272" i="2"/>
  <c r="I521" i="2"/>
  <c r="G26" i="2"/>
  <c r="I26" i="2" s="1"/>
  <c r="G20" i="2"/>
  <c r="I20" i="2" s="1"/>
  <c r="G10" i="2"/>
  <c r="H532" i="2"/>
  <c r="I535" i="2"/>
  <c r="I471" i="2"/>
  <c r="I346" i="2"/>
  <c r="H290" i="2"/>
  <c r="H233" i="2"/>
  <c r="I233" i="2" s="1"/>
  <c r="I216" i="2"/>
  <c r="H175" i="2"/>
  <c r="I176" i="2"/>
  <c r="I162" i="2"/>
  <c r="H96" i="2"/>
  <c r="I96" i="2" s="1"/>
  <c r="I97" i="2"/>
  <c r="H65" i="2"/>
  <c r="I65" i="2" s="1"/>
  <c r="I66" i="2"/>
  <c r="G86" i="2"/>
  <c r="I87" i="2"/>
  <c r="H492" i="2"/>
  <c r="H372" i="2"/>
  <c r="I373" i="2"/>
  <c r="H83" i="2"/>
  <c r="H445" i="2"/>
  <c r="I446" i="2"/>
  <c r="G57" i="2" l="1"/>
  <c r="I179" i="2"/>
  <c r="G68" i="2"/>
  <c r="I68" i="2" s="1"/>
  <c r="H57" i="2"/>
  <c r="H464" i="2"/>
  <c r="G350" i="2"/>
  <c r="G349" i="2" s="1"/>
  <c r="I509" i="2"/>
  <c r="I380" i="2"/>
  <c r="G290" i="2"/>
  <c r="G289" i="2" s="1"/>
  <c r="G124" i="2"/>
  <c r="I124" i="2" s="1"/>
  <c r="G482" i="2"/>
  <c r="I482" i="2" s="1"/>
  <c r="I226" i="2"/>
  <c r="I38" i="2"/>
  <c r="I73" i="2"/>
  <c r="G132" i="2"/>
  <c r="G131" i="2" s="1"/>
  <c r="G256" i="2"/>
  <c r="I256" i="2" s="1"/>
  <c r="I257" i="2"/>
  <c r="I211" i="2"/>
  <c r="H379" i="2"/>
  <c r="I74" i="2"/>
  <c r="I464" i="2"/>
  <c r="G316" i="2"/>
  <c r="G315" i="2" s="1"/>
  <c r="H183" i="2"/>
  <c r="I326" i="2"/>
  <c r="G379" i="2"/>
  <c r="H104" i="2"/>
  <c r="I104" i="2" s="1"/>
  <c r="G182" i="2"/>
  <c r="H436" i="2"/>
  <c r="I437" i="2"/>
  <c r="H409" i="2"/>
  <c r="I409" i="2" s="1"/>
  <c r="I410" i="2"/>
  <c r="I136" i="2"/>
  <c r="H224" i="2"/>
  <c r="H210" i="2"/>
  <c r="H458" i="2"/>
  <c r="I458" i="2" s="1"/>
  <c r="I459" i="2"/>
  <c r="H82" i="2"/>
  <c r="I83" i="2"/>
  <c r="H203" i="2"/>
  <c r="I203" i="2" s="1"/>
  <c r="I204" i="2"/>
  <c r="H424" i="2"/>
  <c r="I425" i="2"/>
  <c r="H117" i="2"/>
  <c r="I117" i="2" s="1"/>
  <c r="I250" i="2"/>
  <c r="H246" i="2"/>
  <c r="H9" i="2"/>
  <c r="H174" i="2"/>
  <c r="I174" i="2" s="1"/>
  <c r="I175" i="2"/>
  <c r="H289" i="2"/>
  <c r="I289" i="2" s="1"/>
  <c r="H537" i="2"/>
  <c r="I537" i="2" s="1"/>
  <c r="I538" i="2"/>
  <c r="H270" i="2"/>
  <c r="H132" i="2"/>
  <c r="G481" i="2"/>
  <c r="G480" i="2" s="1"/>
  <c r="G224" i="2"/>
  <c r="H481" i="2"/>
  <c r="I492" i="2"/>
  <c r="H371" i="2"/>
  <c r="I372" i="2"/>
  <c r="G82" i="2"/>
  <c r="G81" i="2" s="1"/>
  <c r="I86" i="2"/>
  <c r="H528" i="2"/>
  <c r="I528" i="2" s="1"/>
  <c r="I532" i="2"/>
  <c r="I417" i="2"/>
  <c r="G413" i="2"/>
  <c r="G408" i="2" s="1"/>
  <c r="I166" i="2"/>
  <c r="H161" i="2"/>
  <c r="I161" i="2" s="1"/>
  <c r="I286" i="2"/>
  <c r="G270" i="2"/>
  <c r="I58" i="2"/>
  <c r="H299" i="2"/>
  <c r="I300" i="2"/>
  <c r="I445" i="2"/>
  <c r="H444" i="2"/>
  <c r="I10" i="2"/>
  <c r="G9" i="2"/>
  <c r="H404" i="2"/>
  <c r="I405" i="2"/>
  <c r="H413" i="2"/>
  <c r="I414" i="2"/>
  <c r="I220" i="2"/>
  <c r="G219" i="2"/>
  <c r="I219" i="2" s="1"/>
  <c r="H316" i="2"/>
  <c r="G246" i="2" l="1"/>
  <c r="I246" i="2" s="1"/>
  <c r="I350" i="2"/>
  <c r="I290" i="2"/>
  <c r="I183" i="2"/>
  <c r="I379" i="2"/>
  <c r="I224" i="2"/>
  <c r="I57" i="2"/>
  <c r="G8" i="2"/>
  <c r="G241" i="2"/>
  <c r="I436" i="2"/>
  <c r="H428" i="2"/>
  <c r="I428" i="2" s="1"/>
  <c r="I413" i="2"/>
  <c r="H408" i="2"/>
  <c r="I408" i="2" s="1"/>
  <c r="I299" i="2"/>
  <c r="H298" i="2"/>
  <c r="I298" i="2" s="1"/>
  <c r="I444" i="2"/>
  <c r="H440" i="2"/>
  <c r="I440" i="2" s="1"/>
  <c r="H370" i="2"/>
  <c r="I370" i="2" s="1"/>
  <c r="I371" i="2"/>
  <c r="H8" i="2"/>
  <c r="I9" i="2"/>
  <c r="I404" i="2"/>
  <c r="H399" i="2"/>
  <c r="I399" i="2" s="1"/>
  <c r="H182" i="2"/>
  <c r="I182" i="2" s="1"/>
  <c r="G348" i="2"/>
  <c r="I348" i="2" s="1"/>
  <c r="I349" i="2"/>
  <c r="I270" i="2"/>
  <c r="H315" i="2"/>
  <c r="I315" i="2" s="1"/>
  <c r="I316" i="2"/>
  <c r="H131" i="2"/>
  <c r="I131" i="2" s="1"/>
  <c r="I132" i="2"/>
  <c r="G215" i="2"/>
  <c r="H480" i="2"/>
  <c r="I480" i="2" s="1"/>
  <c r="I481" i="2"/>
  <c r="H241" i="2"/>
  <c r="H423" i="2"/>
  <c r="I423" i="2" s="1"/>
  <c r="I424" i="2"/>
  <c r="H81" i="2"/>
  <c r="I81" i="2" s="1"/>
  <c r="I82" i="2"/>
  <c r="I241" i="2" l="1"/>
  <c r="I215" i="2"/>
  <c r="G210" i="2"/>
  <c r="H544" i="2"/>
  <c r="I8" i="2"/>
  <c r="I210" i="2" l="1"/>
  <c r="G544" i="2"/>
  <c r="I544" i="2" s="1"/>
</calcChain>
</file>

<file path=xl/sharedStrings.xml><?xml version="1.0" encoding="utf-8"?>
<sst xmlns="http://schemas.openxmlformats.org/spreadsheetml/2006/main" count="547" uniqueCount="231">
  <si>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</si>
  <si>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</si>
  <si>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</si>
  <si>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</si>
  <si>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</si>
  <si>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</si>
  <si>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</si>
  <si>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</si>
  <si>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</si>
  <si>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</si>
  <si>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</si>
  <si>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</si>
  <si>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</si>
  <si>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</si>
  <si>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</si>
  <si>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</si>
  <si>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</si>
  <si>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</si>
  <si>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</si>
  <si>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</si>
  <si>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</si>
  <si>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</si>
  <si>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</si>
  <si>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</si>
  <si>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</si>
  <si>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</si>
  <si>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</si>
  <si>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Приложение 4</t>
  </si>
  <si>
    <t>к пояснительной записки</t>
  </si>
  <si>
    <t xml:space="preserve">Анализ по исполнению бюджета муниципального образования городской округ город Пыть-Ях за 1 квартал 2015 года по целевым статьям (муниципальным и ведомственной целевой программам), группам и подгруппам видов расходов классификации расходов бюджета города Пыть-Яха 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</si>
  <si>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</si>
  <si>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</si>
  <si>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</si>
  <si>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</si>
  <si>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</si>
  <si>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</si>
  <si>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</si>
  <si>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</si>
  <si>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</si>
  <si>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</si>
  <si>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</si>
  <si>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</si>
  <si>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</si>
  <si>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</si>
  <si>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</si>
  <si>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</si>
  <si>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</si>
  <si>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</si>
  <si>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</si>
  <si>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</si>
  <si>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</si>
  <si>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</si>
  <si>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</si>
  <si>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</si>
  <si>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</si>
  <si>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</si>
  <si>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</si>
  <si>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</si>
  <si>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</si>
  <si>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</si>
  <si>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</si>
  <si>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</si>
  <si>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</si>
  <si>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</si>
  <si>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</si>
  <si>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</si>
  <si>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</si>
  <si>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</si>
  <si>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</si>
  <si>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</si>
  <si>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</si>
  <si>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</si>
  <si>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</si>
  <si>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</si>
  <si>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</si>
  <si>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</si>
  <si>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</si>
  <si>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</si>
  <si>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</si>
  <si>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</si>
  <si>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</si>
  <si>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</si>
  <si>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</si>
  <si>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</si>
  <si>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</si>
  <si>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</si>
  <si>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</si>
  <si>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</si>
  <si>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</si>
  <si>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ВСЕГО РАСХОДЫ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</si>
  <si>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</si>
  <si>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</si>
  <si>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</si>
  <si>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</si>
  <si>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</si>
  <si>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</si>
  <si>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</si>
  <si>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</si>
  <si>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</si>
  <si>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</si>
  <si>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</si>
  <si>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</si>
  <si>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</si>
  <si>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</si>
  <si>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</si>
  <si>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</si>
  <si>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</si>
  <si>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</si>
  <si>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</si>
  <si>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</si>
  <si>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</si>
  <si>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</si>
  <si>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</si>
  <si>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</si>
  <si>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</si>
  <si>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</si>
  <si>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</si>
  <si>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</si>
  <si>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</si>
  <si>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</si>
  <si>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</si>
  <si>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</si>
  <si>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</si>
  <si>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</si>
  <si>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</si>
  <si>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</si>
  <si>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</si>
  <si>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</si>
  <si>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</si>
  <si>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</si>
  <si>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Исполнение на 01.04.2015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</si>
  <si>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</si>
  <si>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</si>
  <si>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</si>
  <si>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</si>
  <si>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</si>
  <si>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</si>
  <si>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</si>
  <si>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</si>
  <si>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</si>
  <si>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(рубли)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</si>
  <si>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</si>
  <si>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</si>
  <si>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</si>
  <si>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</si>
  <si>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</si>
  <si>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</si>
  <si>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</si>
  <si>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</si>
  <si>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</si>
  <si>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</si>
  <si>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</si>
  <si>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</si>
  <si>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</si>
  <si>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</si>
  <si>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</si>
  <si>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</si>
  <si>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</si>
  <si>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</si>
  <si>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</si>
  <si>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</si>
  <si>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</si>
  <si>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</si>
  <si>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</si>
  <si>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</si>
  <si>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</si>
  <si>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</si>
  <si>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</si>
  <si>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</si>
  <si>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</si>
  <si>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</si>
  <si>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</si>
  <si>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</si>
  <si>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</si>
  <si>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</si>
  <si>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</si>
  <si>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</si>
  <si>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</si>
  <si>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</si>
  <si>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</si>
  <si>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</si>
  <si>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</si>
  <si>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</si>
  <si>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</si>
  <si>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</si>
  <si>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</si>
  <si>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</si>
  <si>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</si>
  <si>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</si>
  <si>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</si>
  <si>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</si>
  <si>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</si>
  <si>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</si>
  <si>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</si>
  <si>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</si>
  <si>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</si>
  <si>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</si>
  <si>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</si>
  <si>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</si>
  <si>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</si>
  <si>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</si>
  <si>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</si>
  <si>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</si>
  <si>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</si>
  <si>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</si>
  <si>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</si>
  <si>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</si>
  <si>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</si>
  <si>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</si>
  <si>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</si>
  <si>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</si>
  <si>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</si>
  <si>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</si>
  <si>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</si>
  <si>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</si>
  <si>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</si>
  <si>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</si>
  <si>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</si>
  <si>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</si>
  <si>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</si>
  <si>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</si>
  <si>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</si>
  <si>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</si>
  <si>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</si>
  <si>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</si>
  <si>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</si>
  <si>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</si>
  <si>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</si>
  <si>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</si>
  <si>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ЦСР</t>
  </si>
  <si>
    <t>ВР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</si>
</sst>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8" fillId="0" borderId="0"/>
    <xf numFmtId="0" fontId="12" fillId="0" borderId="0"/>
    <xf numFmtId="0" fontId="1" fillId="0" borderId="0"/>
    <xf numFmtId="0" fontId="13" fillId="0" borderId="0"/>
    <xf numFmtId="0" fontId="2" fillId="0" borderId="0"/>
    <xf numFmtId="0" fontId="2" fillId="0" borderId="0"/>
    <xf numFmtId="0" fontId="7" fillId="0" borderId="0"/>
    <xf numFmtId="0" fontId="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6" applyNumberFormat="1" applyFont="1" applyFill="1" applyBorder="1" applyAlignment="1" applyProtection="1">
      <alignment wrapText="1"/>
      <protection hidden="1"/>
    </xf>
    <xf numFmtId="1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wrapText="1"/>
      <protection hidden="1"/>
    </xf>
    <xf numFmtId="4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6" applyFont="1" applyFill="1"/>
    <xf numFmtId="0" fontId="6" fillId="0" borderId="0" xfId="6" applyFont="1" applyFill="1" applyAlignment="1">
      <alignment horizontal="center" wrapText="1"/>
    </xf>
    <xf numFmtId="0" fontId="5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7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6" applyNumberFormat="1" applyFont="1" applyFill="1" applyBorder="1" applyAlignment="1" applyProtection="1">
      <alignment wrapText="1"/>
      <protection hidden="1"/>
    </xf>
    <xf numFmtId="164" fontId="11" fillId="0" borderId="4" xfId="6" applyNumberFormat="1" applyFont="1" applyFill="1" applyBorder="1" applyAlignment="1" applyProtection="1">
      <alignment horizontal="center" vertical="center" wrapText="1"/>
      <protection hidden="1"/>
    </xf>
    <xf numFmtId="1" fontId="11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11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11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8" applyFont="1" applyFill="1"/>
    <xf numFmtId="4" fontId="6" fillId="0" borderId="0" xfId="6" applyNumberFormat="1" applyFont="1" applyFill="1" applyAlignment="1">
      <alignment horizontal="center" wrapText="1"/>
    </xf>
    <xf numFmtId="4" fontId="5" fillId="0" borderId="0" xfId="6" applyNumberFormat="1" applyFont="1" applyFill="1"/>
    <xf numFmtId="165" fontId="3" fillId="0" borderId="4" xfId="6" applyNumberFormat="1" applyFont="1" applyFill="1" applyBorder="1" applyAlignment="1" applyProtection="1">
      <alignment wrapText="1"/>
      <protection hidden="1"/>
    </xf>
    <xf numFmtId="166" fontId="3" fillId="0" borderId="4" xfId="6" applyNumberFormat="1" applyFont="1" applyFill="1" applyBorder="1" applyAlignment="1" applyProtection="1">
      <alignment wrapText="1"/>
      <protection hidden="1"/>
    </xf>
    <xf numFmtId="165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Fill="1"/>
    <xf numFmtId="0" fontId="14" fillId="0" borderId="0" xfId="0" applyFont="1" applyFill="1"/>
    <xf numFmtId="0" fontId="16" fillId="0" borderId="0" xfId="0" applyFont="1" applyFill="1"/>
    <xf numFmtId="0" fontId="5" fillId="0" borderId="4" xfId="6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/>
    </xf>
    <xf numFmtId="0" fontId="5" fillId="0" borderId="0" xfId="6" applyFont="1" applyFill="1" applyAlignment="1">
      <alignment horizontal="center"/>
    </xf>
    <xf numFmtId="0" fontId="14" fillId="0" borderId="0" xfId="0" applyFont="1" applyFill="1" applyAlignment="1">
      <alignment horizontal="right" wrapText="1"/>
    </xf>
    <xf numFmtId="0" fontId="14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0" fontId="10" fillId="0" borderId="0" xfId="6" applyFont="1" applyFill="1" applyAlignment="1">
      <alignment horizontal="center" wrapText="1"/>
    </xf>
    <xf numFmtId="0" fontId="5" fillId="0" borderId="4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54"/>
  <sheetViews>
    <sheetView tabSelected="1" topLeftCell="A361" zoomScale="75" zoomScaleNormal="75" workbookViewId="0">
      <selection activeCell="B370" sqref="B370"/>
    </sheetView>
  </sheetViews>
  <sheetFormatPr defaultRowHeight="15" x14ac:dyDescent="0.25"/>
  <cols>
    <col min="1" max="1" width="2.7109375" style="33" customWidth="1"/>
    <col min="2" max="2" width="86.5703125" style="33" customWidth="1"/>
    <col min="3" max="3" width="6.140625" style="33" customWidth="1"/>
    <col min="4" max="4" width="4.28515625" style="33" customWidth="1"/>
    <col min="5" max="5" width="11.42578125" style="33" customWidth="1"/>
    <col min="6" max="6" width="9.7109375" style="33" customWidth="1"/>
    <col min="7" max="7" width="22.5703125" style="35" customWidth="1"/>
    <col min="8" max="8" width="19.28515625" style="35" bestFit="1" customWidth="1"/>
    <col min="9" max="9" width="13.85546875" style="35" customWidth="1"/>
    <col min="10" max="16384" width="9.140625" style="33"/>
  </cols>
  <sheetData>
    <row r="1" spans="2:9" x14ac:dyDescent="0.25">
      <c r="G1" s="42" t="s">
        <v>27</v>
      </c>
      <c r="H1" s="42"/>
      <c r="I1" s="43"/>
    </row>
    <row r="2" spans="2:9" x14ac:dyDescent="0.25">
      <c r="G2" s="42" t="s">
        <v>28</v>
      </c>
      <c r="H2" s="42"/>
      <c r="I2" s="44"/>
    </row>
    <row r="3" spans="2:9" s="10" customFormat="1" ht="83.25" customHeight="1" x14ac:dyDescent="0.35">
      <c r="B3" s="45" t="s">
        <v>29</v>
      </c>
      <c r="C3" s="45"/>
      <c r="D3" s="45"/>
      <c r="E3" s="45"/>
      <c r="F3" s="45"/>
      <c r="G3" s="45"/>
      <c r="H3" s="45"/>
      <c r="I3" s="45"/>
    </row>
    <row r="4" spans="2:9" s="10" customFormat="1" ht="16.5" x14ac:dyDescent="0.25">
      <c r="B4" s="11"/>
      <c r="C4" s="11"/>
      <c r="D4" s="11"/>
      <c r="E4" s="11"/>
      <c r="F4" s="11"/>
      <c r="G4" s="24"/>
      <c r="H4" s="24"/>
    </row>
    <row r="5" spans="2:9" s="10" customFormat="1" ht="16.5" x14ac:dyDescent="0.25">
      <c r="C5" s="12"/>
      <c r="D5" s="12"/>
      <c r="E5" s="12"/>
      <c r="F5" s="12"/>
      <c r="G5" s="25"/>
      <c r="H5" s="25"/>
      <c r="I5" s="13" t="s">
        <v>140</v>
      </c>
    </row>
    <row r="6" spans="2:9" s="10" customFormat="1" ht="78.75" x14ac:dyDescent="0.25">
      <c r="B6" s="14" t="s">
        <v>76</v>
      </c>
      <c r="C6" s="46" t="s">
        <v>229</v>
      </c>
      <c r="D6" s="47"/>
      <c r="E6" s="48"/>
      <c r="F6" s="14" t="s">
        <v>230</v>
      </c>
      <c r="G6" s="8" t="s">
        <v>63</v>
      </c>
      <c r="H6" s="8" t="s">
        <v>130</v>
      </c>
      <c r="I6" s="8" t="s">
        <v>139</v>
      </c>
    </row>
    <row r="7" spans="2:9" s="41" customFormat="1" ht="16.5" x14ac:dyDescent="0.25">
      <c r="B7" s="32">
        <v>1</v>
      </c>
      <c r="C7" s="37"/>
      <c r="D7" s="38">
        <v>2</v>
      </c>
      <c r="E7" s="39"/>
      <c r="F7" s="39">
        <v>3</v>
      </c>
      <c r="G7" s="15">
        <v>4</v>
      </c>
      <c r="H7" s="15">
        <v>5</v>
      </c>
      <c r="I7" s="40">
        <v>6</v>
      </c>
    </row>
    <row r="8" spans="2:9" s="35" customFormat="1" ht="31.5" x14ac:dyDescent="0.25">
      <c r="B8" s="4" t="s">
        <v>77</v>
      </c>
      <c r="C8" s="16">
        <v>1</v>
      </c>
      <c r="D8" s="5">
        <v>0</v>
      </c>
      <c r="E8" s="6">
        <v>0</v>
      </c>
      <c r="F8" s="2"/>
      <c r="G8" s="9">
        <f>G9+G53+G57+G68+G73</f>
        <v>1322626836.1800001</v>
      </c>
      <c r="H8" s="9">
        <f>H9+H53+H57+H68+H73</f>
        <v>200411582.43000001</v>
      </c>
      <c r="I8" s="9">
        <f>H8/G8*100</f>
        <v>15.152541665404815</v>
      </c>
    </row>
    <row r="9" spans="2:9" s="35" customFormat="1" ht="47.25" x14ac:dyDescent="0.25">
      <c r="B9" s="4" t="s">
        <v>78</v>
      </c>
      <c r="C9" s="16">
        <v>1</v>
      </c>
      <c r="D9" s="5">
        <v>1</v>
      </c>
      <c r="E9" s="6">
        <v>0</v>
      </c>
      <c r="F9" s="2"/>
      <c r="G9" s="9">
        <f>G10+G14+G20+G23+G26+G29+G32+G35+G38+G45+G49+G17</f>
        <v>1197154036.1800001</v>
      </c>
      <c r="H9" s="9">
        <f>H10+H14+H20+H23+H26+H29+H32+H35+H38+H45+H49+H17</f>
        <v>178243104.43000001</v>
      </c>
      <c r="I9" s="9">
        <f t="shared" ref="I9:I69" si="0">H9/G9*100</f>
        <v>14.888903102123441</v>
      </c>
    </row>
    <row r="10" spans="2:9" s="35" customFormat="1" ht="63" x14ac:dyDescent="0.25">
      <c r="B10" s="4" t="s">
        <v>79</v>
      </c>
      <c r="C10" s="16">
        <v>1</v>
      </c>
      <c r="D10" s="5">
        <v>1</v>
      </c>
      <c r="E10" s="6">
        <v>59</v>
      </c>
      <c r="F10" s="2"/>
      <c r="G10" s="9">
        <f>G11</f>
        <v>147978000</v>
      </c>
      <c r="H10" s="9">
        <f>H11</f>
        <v>33216702.700000003</v>
      </c>
      <c r="I10" s="9">
        <f t="shared" si="0"/>
        <v>22.447054764897487</v>
      </c>
    </row>
    <row r="11" spans="2:9" s="35" customFormat="1" ht="31.5" x14ac:dyDescent="0.25">
      <c r="B11" s="7" t="s">
        <v>80</v>
      </c>
      <c r="C11" s="16">
        <v>1</v>
      </c>
      <c r="D11" s="5">
        <v>1</v>
      </c>
      <c r="E11" s="6">
        <v>59</v>
      </c>
      <c r="F11" s="2">
        <v>600</v>
      </c>
      <c r="G11" s="9">
        <f>G12+G13</f>
        <v>147978000</v>
      </c>
      <c r="H11" s="9">
        <f>H12+H13</f>
        <v>33216702.700000003</v>
      </c>
      <c r="I11" s="9">
        <f t="shared" si="0"/>
        <v>22.447054764897487</v>
      </c>
    </row>
    <row r="12" spans="2:9" s="35" customFormat="1" ht="15.75" x14ac:dyDescent="0.25">
      <c r="B12" s="7" t="s">
        <v>81</v>
      </c>
      <c r="C12" s="16">
        <v>1</v>
      </c>
      <c r="D12" s="5">
        <v>1</v>
      </c>
      <c r="E12" s="6">
        <v>59</v>
      </c>
      <c r="F12" s="2">
        <v>610</v>
      </c>
      <c r="G12" s="9">
        <v>42631700</v>
      </c>
      <c r="H12" s="9">
        <v>11411977.58</v>
      </c>
      <c r="I12" s="9">
        <f t="shared" si="0"/>
        <v>26.768760288705352</v>
      </c>
    </row>
    <row r="13" spans="2:9" s="35" customFormat="1" ht="15.75" x14ac:dyDescent="0.25">
      <c r="B13" s="7" t="s">
        <v>82</v>
      </c>
      <c r="C13" s="16">
        <v>1</v>
      </c>
      <c r="D13" s="5">
        <v>1</v>
      </c>
      <c r="E13" s="6">
        <v>59</v>
      </c>
      <c r="F13" s="2">
        <v>620</v>
      </c>
      <c r="G13" s="9">
        <v>105346300</v>
      </c>
      <c r="H13" s="9">
        <v>21804725.120000001</v>
      </c>
      <c r="I13" s="9">
        <f t="shared" si="0"/>
        <v>20.698140437775226</v>
      </c>
    </row>
    <row r="14" spans="2:9" s="35" customFormat="1" ht="94.5" x14ac:dyDescent="0.25">
      <c r="B14" s="4" t="s">
        <v>84</v>
      </c>
      <c r="C14" s="16">
        <v>1</v>
      </c>
      <c r="D14" s="5">
        <v>1</v>
      </c>
      <c r="E14" s="6">
        <v>2102</v>
      </c>
      <c r="F14" s="2"/>
      <c r="G14" s="9">
        <f t="shared" ref="G14:H15" si="1">G15</f>
        <v>9560000</v>
      </c>
      <c r="H14" s="9">
        <f t="shared" si="1"/>
        <v>0</v>
      </c>
      <c r="I14" s="9">
        <f t="shared" si="0"/>
        <v>0</v>
      </c>
    </row>
    <row r="15" spans="2:9" s="35" customFormat="1" ht="15.75" x14ac:dyDescent="0.25">
      <c r="B15" s="7" t="s">
        <v>85</v>
      </c>
      <c r="C15" s="16">
        <v>1</v>
      </c>
      <c r="D15" s="5">
        <v>1</v>
      </c>
      <c r="E15" s="6">
        <v>2102</v>
      </c>
      <c r="F15" s="2">
        <v>200</v>
      </c>
      <c r="G15" s="9">
        <f t="shared" si="1"/>
        <v>9560000</v>
      </c>
      <c r="H15" s="9">
        <f t="shared" si="1"/>
        <v>0</v>
      </c>
      <c r="I15" s="9">
        <f t="shared" si="0"/>
        <v>0</v>
      </c>
    </row>
    <row r="16" spans="2:9" s="35" customFormat="1" ht="31.5" x14ac:dyDescent="0.25">
      <c r="B16" s="7" t="s">
        <v>86</v>
      </c>
      <c r="C16" s="16">
        <v>1</v>
      </c>
      <c r="D16" s="5">
        <v>1</v>
      </c>
      <c r="E16" s="6">
        <v>2102</v>
      </c>
      <c r="F16" s="2">
        <v>240</v>
      </c>
      <c r="G16" s="9">
        <v>9560000</v>
      </c>
      <c r="H16" s="9">
        <v>0</v>
      </c>
      <c r="I16" s="9">
        <f t="shared" si="0"/>
        <v>0</v>
      </c>
    </row>
    <row r="17" spans="2:9" s="35" customFormat="1" ht="78.75" x14ac:dyDescent="0.25">
      <c r="B17" s="7" t="s">
        <v>37</v>
      </c>
      <c r="C17" s="16">
        <v>1</v>
      </c>
      <c r="D17" s="5">
        <v>1</v>
      </c>
      <c r="E17" s="6">
        <v>5404</v>
      </c>
      <c r="F17" s="2"/>
      <c r="G17" s="9">
        <f>G18</f>
        <v>2963736.18</v>
      </c>
      <c r="H17" s="9"/>
      <c r="I17" s="9">
        <f t="shared" si="0"/>
        <v>0</v>
      </c>
    </row>
    <row r="18" spans="2:9" s="35" customFormat="1" ht="15.75" x14ac:dyDescent="0.25">
      <c r="B18" s="7" t="s">
        <v>85</v>
      </c>
      <c r="C18" s="16">
        <v>1</v>
      </c>
      <c r="D18" s="5">
        <v>1</v>
      </c>
      <c r="E18" s="6">
        <v>5404</v>
      </c>
      <c r="F18" s="2">
        <v>200</v>
      </c>
      <c r="G18" s="9">
        <f>G19</f>
        <v>2963736.18</v>
      </c>
      <c r="H18" s="9"/>
      <c r="I18" s="9">
        <f t="shared" si="0"/>
        <v>0</v>
      </c>
    </row>
    <row r="19" spans="2:9" s="35" customFormat="1" ht="31.5" x14ac:dyDescent="0.25">
      <c r="B19" s="7" t="s">
        <v>86</v>
      </c>
      <c r="C19" s="16">
        <v>1</v>
      </c>
      <c r="D19" s="5">
        <v>1</v>
      </c>
      <c r="E19" s="6">
        <v>5404</v>
      </c>
      <c r="F19" s="2">
        <v>240</v>
      </c>
      <c r="G19" s="9">
        <v>2963736.18</v>
      </c>
      <c r="H19" s="9">
        <v>0</v>
      </c>
      <c r="I19" s="9">
        <f t="shared" si="0"/>
        <v>0</v>
      </c>
    </row>
    <row r="20" spans="2:9" s="35" customFormat="1" ht="78.75" x14ac:dyDescent="0.25">
      <c r="B20" s="7" t="s">
        <v>117</v>
      </c>
      <c r="C20" s="16">
        <v>1</v>
      </c>
      <c r="D20" s="5">
        <v>1</v>
      </c>
      <c r="E20" s="6">
        <v>5431</v>
      </c>
      <c r="F20" s="1"/>
      <c r="G20" s="9">
        <f t="shared" ref="G20:H21" si="2">G21</f>
        <v>5940000</v>
      </c>
      <c r="H20" s="9">
        <f t="shared" si="2"/>
        <v>0</v>
      </c>
      <c r="I20" s="9">
        <f t="shared" si="0"/>
        <v>0</v>
      </c>
    </row>
    <row r="21" spans="2:9" s="35" customFormat="1" ht="15.75" x14ac:dyDescent="0.25">
      <c r="B21" s="7" t="s">
        <v>85</v>
      </c>
      <c r="C21" s="16">
        <v>1</v>
      </c>
      <c r="D21" s="5">
        <v>1</v>
      </c>
      <c r="E21" s="6">
        <v>5431</v>
      </c>
      <c r="F21" s="2">
        <v>200</v>
      </c>
      <c r="G21" s="9">
        <f t="shared" si="2"/>
        <v>5940000</v>
      </c>
      <c r="H21" s="9">
        <f t="shared" si="2"/>
        <v>0</v>
      </c>
      <c r="I21" s="9">
        <f t="shared" si="0"/>
        <v>0</v>
      </c>
    </row>
    <row r="22" spans="2:9" s="35" customFormat="1" ht="31.5" x14ac:dyDescent="0.25">
      <c r="B22" s="7" t="s">
        <v>86</v>
      </c>
      <c r="C22" s="16">
        <v>1</v>
      </c>
      <c r="D22" s="5">
        <v>1</v>
      </c>
      <c r="E22" s="6">
        <v>5431</v>
      </c>
      <c r="F22" s="2">
        <v>240</v>
      </c>
      <c r="G22" s="9">
        <v>5940000</v>
      </c>
      <c r="H22" s="9"/>
      <c r="I22" s="9">
        <f t="shared" si="0"/>
        <v>0</v>
      </c>
    </row>
    <row r="23" spans="2:9" s="35" customFormat="1" ht="126" x14ac:dyDescent="0.25">
      <c r="B23" s="4" t="s">
        <v>11</v>
      </c>
      <c r="C23" s="16">
        <v>1</v>
      </c>
      <c r="D23" s="5">
        <v>1</v>
      </c>
      <c r="E23" s="6">
        <v>5471</v>
      </c>
      <c r="F23" s="2"/>
      <c r="G23" s="9">
        <f t="shared" ref="G23:H24" si="3">G24</f>
        <v>1956300</v>
      </c>
      <c r="H23" s="9">
        <f t="shared" si="3"/>
        <v>404000</v>
      </c>
      <c r="I23" s="9">
        <f t="shared" si="0"/>
        <v>20.651229361549863</v>
      </c>
    </row>
    <row r="24" spans="2:9" s="35" customFormat="1" ht="31.5" x14ac:dyDescent="0.25">
      <c r="B24" s="7" t="s">
        <v>80</v>
      </c>
      <c r="C24" s="16">
        <v>1</v>
      </c>
      <c r="D24" s="5">
        <v>1</v>
      </c>
      <c r="E24" s="6">
        <v>5471</v>
      </c>
      <c r="F24" s="2">
        <v>600</v>
      </c>
      <c r="G24" s="9">
        <f t="shared" si="3"/>
        <v>1956300</v>
      </c>
      <c r="H24" s="9">
        <f t="shared" si="3"/>
        <v>404000</v>
      </c>
      <c r="I24" s="9">
        <f t="shared" si="0"/>
        <v>20.651229361549863</v>
      </c>
    </row>
    <row r="25" spans="2:9" s="35" customFormat="1" ht="15.75" x14ac:dyDescent="0.25">
      <c r="B25" s="7" t="s">
        <v>82</v>
      </c>
      <c r="C25" s="16">
        <v>1</v>
      </c>
      <c r="D25" s="5">
        <v>1</v>
      </c>
      <c r="E25" s="6">
        <v>5471</v>
      </c>
      <c r="F25" s="2">
        <v>620</v>
      </c>
      <c r="G25" s="9">
        <v>1956300</v>
      </c>
      <c r="H25" s="9">
        <v>404000</v>
      </c>
      <c r="I25" s="9">
        <f t="shared" si="0"/>
        <v>20.651229361549863</v>
      </c>
    </row>
    <row r="26" spans="2:9" s="35" customFormat="1" ht="63" x14ac:dyDescent="0.25">
      <c r="B26" s="4" t="s">
        <v>216</v>
      </c>
      <c r="C26" s="16">
        <v>1</v>
      </c>
      <c r="D26" s="5">
        <v>1</v>
      </c>
      <c r="E26" s="6">
        <v>5502</v>
      </c>
      <c r="F26" s="2"/>
      <c r="G26" s="9">
        <f t="shared" ref="G26:H27" si="4">G27</f>
        <v>558913000</v>
      </c>
      <c r="H26" s="9">
        <f t="shared" si="4"/>
        <v>78913172.159999996</v>
      </c>
      <c r="I26" s="9">
        <f t="shared" si="0"/>
        <v>14.119043958540953</v>
      </c>
    </row>
    <row r="27" spans="2:9" s="35" customFormat="1" ht="31.5" x14ac:dyDescent="0.25">
      <c r="B27" s="7" t="s">
        <v>80</v>
      </c>
      <c r="C27" s="16">
        <v>1</v>
      </c>
      <c r="D27" s="5">
        <v>1</v>
      </c>
      <c r="E27" s="6">
        <v>5502</v>
      </c>
      <c r="F27" s="2">
        <v>600</v>
      </c>
      <c r="G27" s="9">
        <f t="shared" si="4"/>
        <v>558913000</v>
      </c>
      <c r="H27" s="9">
        <f t="shared" si="4"/>
        <v>78913172.159999996</v>
      </c>
      <c r="I27" s="9">
        <f t="shared" si="0"/>
        <v>14.119043958540953</v>
      </c>
    </row>
    <row r="28" spans="2:9" s="35" customFormat="1" ht="15.75" x14ac:dyDescent="0.25">
      <c r="B28" s="7" t="s">
        <v>81</v>
      </c>
      <c r="C28" s="16">
        <v>1</v>
      </c>
      <c r="D28" s="5">
        <v>1</v>
      </c>
      <c r="E28" s="6">
        <v>5502</v>
      </c>
      <c r="F28" s="2">
        <v>610</v>
      </c>
      <c r="G28" s="9">
        <v>558913000</v>
      </c>
      <c r="H28" s="9">
        <v>78913172.159999996</v>
      </c>
      <c r="I28" s="9">
        <f t="shared" si="0"/>
        <v>14.119043958540953</v>
      </c>
    </row>
    <row r="29" spans="2:9" s="35" customFormat="1" ht="78.75" x14ac:dyDescent="0.25">
      <c r="B29" s="4" t="s">
        <v>217</v>
      </c>
      <c r="C29" s="16">
        <v>1</v>
      </c>
      <c r="D29" s="5">
        <v>1</v>
      </c>
      <c r="E29" s="6">
        <v>5503</v>
      </c>
      <c r="F29" s="2"/>
      <c r="G29" s="9">
        <f t="shared" ref="G29:H30" si="5">G30</f>
        <v>388872000</v>
      </c>
      <c r="H29" s="9">
        <f t="shared" si="5"/>
        <v>52685075.020000003</v>
      </c>
      <c r="I29" s="9">
        <f t="shared" si="0"/>
        <v>13.548179097492236</v>
      </c>
    </row>
    <row r="30" spans="2:9" s="35" customFormat="1" ht="31.5" x14ac:dyDescent="0.25">
      <c r="B30" s="7" t="s">
        <v>80</v>
      </c>
      <c r="C30" s="16">
        <v>1</v>
      </c>
      <c r="D30" s="5">
        <v>1</v>
      </c>
      <c r="E30" s="6">
        <v>5503</v>
      </c>
      <c r="F30" s="2">
        <v>600</v>
      </c>
      <c r="G30" s="9">
        <f t="shared" si="5"/>
        <v>388872000</v>
      </c>
      <c r="H30" s="9">
        <f t="shared" si="5"/>
        <v>52685075.020000003</v>
      </c>
      <c r="I30" s="9">
        <f t="shared" si="0"/>
        <v>13.548179097492236</v>
      </c>
    </row>
    <row r="31" spans="2:9" s="35" customFormat="1" ht="15.75" x14ac:dyDescent="0.25">
      <c r="B31" s="7" t="s">
        <v>82</v>
      </c>
      <c r="C31" s="16">
        <v>1</v>
      </c>
      <c r="D31" s="5">
        <v>1</v>
      </c>
      <c r="E31" s="6">
        <v>5503</v>
      </c>
      <c r="F31" s="2">
        <v>620</v>
      </c>
      <c r="G31" s="9">
        <v>388872000</v>
      </c>
      <c r="H31" s="9">
        <v>52685075.020000003</v>
      </c>
      <c r="I31" s="9">
        <f t="shared" si="0"/>
        <v>13.548179097492236</v>
      </c>
    </row>
    <row r="32" spans="2:9" s="35" customFormat="1" ht="110.25" x14ac:dyDescent="0.25">
      <c r="B32" s="4" t="s">
        <v>218</v>
      </c>
      <c r="C32" s="16">
        <v>1</v>
      </c>
      <c r="D32" s="5">
        <v>1</v>
      </c>
      <c r="E32" s="6">
        <v>5504</v>
      </c>
      <c r="F32" s="2"/>
      <c r="G32" s="9">
        <f t="shared" ref="G32:H33" si="6">G33</f>
        <v>49088000</v>
      </c>
      <c r="H32" s="9">
        <f t="shared" si="6"/>
        <v>9224116</v>
      </c>
      <c r="I32" s="9">
        <f t="shared" si="0"/>
        <v>18.790979465449805</v>
      </c>
    </row>
    <row r="33" spans="2:9" s="35" customFormat="1" ht="31.5" x14ac:dyDescent="0.25">
      <c r="B33" s="7" t="s">
        <v>80</v>
      </c>
      <c r="C33" s="16">
        <v>1</v>
      </c>
      <c r="D33" s="5">
        <v>1</v>
      </c>
      <c r="E33" s="6">
        <v>5504</v>
      </c>
      <c r="F33" s="2">
        <v>600</v>
      </c>
      <c r="G33" s="9">
        <f t="shared" si="6"/>
        <v>49088000</v>
      </c>
      <c r="H33" s="9">
        <f t="shared" si="6"/>
        <v>9224116</v>
      </c>
      <c r="I33" s="9">
        <f t="shared" si="0"/>
        <v>18.790979465449805</v>
      </c>
    </row>
    <row r="34" spans="2:9" s="35" customFormat="1" ht="15.75" x14ac:dyDescent="0.25">
      <c r="B34" s="7" t="s">
        <v>81</v>
      </c>
      <c r="C34" s="16">
        <v>1</v>
      </c>
      <c r="D34" s="5">
        <v>1</v>
      </c>
      <c r="E34" s="6">
        <v>5504</v>
      </c>
      <c r="F34" s="2">
        <v>610</v>
      </c>
      <c r="G34" s="9">
        <v>49088000</v>
      </c>
      <c r="H34" s="9">
        <v>9224116</v>
      </c>
      <c r="I34" s="9">
        <f t="shared" si="0"/>
        <v>18.790979465449805</v>
      </c>
    </row>
    <row r="35" spans="2:9" s="35" customFormat="1" ht="78.75" x14ac:dyDescent="0.25">
      <c r="B35" s="4" t="s">
        <v>219</v>
      </c>
      <c r="C35" s="16">
        <v>1</v>
      </c>
      <c r="D35" s="5">
        <v>1</v>
      </c>
      <c r="E35" s="6">
        <v>5506</v>
      </c>
      <c r="F35" s="2"/>
      <c r="G35" s="9">
        <f t="shared" ref="G35:H36" si="7">G36</f>
        <v>502000</v>
      </c>
      <c r="H35" s="9">
        <f t="shared" si="7"/>
        <v>83664</v>
      </c>
      <c r="I35" s="9">
        <f t="shared" si="0"/>
        <v>16.666135458167332</v>
      </c>
    </row>
    <row r="36" spans="2:9" s="35" customFormat="1" ht="31.5" x14ac:dyDescent="0.25">
      <c r="B36" s="7" t="s">
        <v>80</v>
      </c>
      <c r="C36" s="16">
        <v>1</v>
      </c>
      <c r="D36" s="5">
        <v>1</v>
      </c>
      <c r="E36" s="6">
        <v>5506</v>
      </c>
      <c r="F36" s="2">
        <v>600</v>
      </c>
      <c r="G36" s="9">
        <f t="shared" si="7"/>
        <v>502000</v>
      </c>
      <c r="H36" s="9">
        <f t="shared" si="7"/>
        <v>83664</v>
      </c>
      <c r="I36" s="9">
        <f t="shared" si="0"/>
        <v>16.666135458167332</v>
      </c>
    </row>
    <row r="37" spans="2:9" s="35" customFormat="1" ht="15.75" x14ac:dyDescent="0.25">
      <c r="B37" s="7" t="s">
        <v>81</v>
      </c>
      <c r="C37" s="16">
        <v>1</v>
      </c>
      <c r="D37" s="5">
        <v>1</v>
      </c>
      <c r="E37" s="6">
        <v>5506</v>
      </c>
      <c r="F37" s="2">
        <v>610</v>
      </c>
      <c r="G37" s="9">
        <v>502000</v>
      </c>
      <c r="H37" s="9">
        <v>83664</v>
      </c>
      <c r="I37" s="9">
        <f t="shared" si="0"/>
        <v>16.666135458167332</v>
      </c>
    </row>
    <row r="38" spans="2:9" s="35" customFormat="1" ht="94.5" x14ac:dyDescent="0.25">
      <c r="B38" s="4" t="s">
        <v>220</v>
      </c>
      <c r="C38" s="16">
        <v>1</v>
      </c>
      <c r="D38" s="5">
        <v>1</v>
      </c>
      <c r="E38" s="6">
        <v>5507</v>
      </c>
      <c r="F38" s="2"/>
      <c r="G38" s="9">
        <f>G39+G41+G43</f>
        <v>28467000</v>
      </c>
      <c r="H38" s="9">
        <f>H39+H41+H43</f>
        <v>3716374.5500000003</v>
      </c>
      <c r="I38" s="9">
        <f t="shared" si="0"/>
        <v>13.055027048863597</v>
      </c>
    </row>
    <row r="39" spans="2:9" s="35" customFormat="1" ht="47.25" x14ac:dyDescent="0.25">
      <c r="B39" s="7" t="s">
        <v>70</v>
      </c>
      <c r="C39" s="16">
        <v>1</v>
      </c>
      <c r="D39" s="5">
        <v>1</v>
      </c>
      <c r="E39" s="6">
        <v>5507</v>
      </c>
      <c r="F39" s="2">
        <v>100</v>
      </c>
      <c r="G39" s="9">
        <f>G40</f>
        <v>757000</v>
      </c>
      <c r="H39" s="9">
        <f>H40</f>
        <v>153098.87</v>
      </c>
      <c r="I39" s="9">
        <f t="shared" si="0"/>
        <v>20.224421400264202</v>
      </c>
    </row>
    <row r="40" spans="2:9" s="35" customFormat="1" ht="15.75" x14ac:dyDescent="0.25">
      <c r="B40" s="7" t="s">
        <v>71</v>
      </c>
      <c r="C40" s="16">
        <v>1</v>
      </c>
      <c r="D40" s="5">
        <v>1</v>
      </c>
      <c r="E40" s="6">
        <v>5507</v>
      </c>
      <c r="F40" s="2">
        <v>110</v>
      </c>
      <c r="G40" s="9">
        <v>757000</v>
      </c>
      <c r="H40" s="9">
        <v>153098.87</v>
      </c>
      <c r="I40" s="9">
        <f t="shared" si="0"/>
        <v>20.224421400264202</v>
      </c>
    </row>
    <row r="41" spans="2:9" s="35" customFormat="1" ht="15.75" x14ac:dyDescent="0.25">
      <c r="B41" s="7" t="s">
        <v>85</v>
      </c>
      <c r="C41" s="16">
        <v>1</v>
      </c>
      <c r="D41" s="5">
        <v>1</v>
      </c>
      <c r="E41" s="6">
        <v>5507</v>
      </c>
      <c r="F41" s="2">
        <v>200</v>
      </c>
      <c r="G41" s="9">
        <f>G42</f>
        <v>340000</v>
      </c>
      <c r="H41" s="9">
        <f>H42</f>
        <v>99680</v>
      </c>
      <c r="I41" s="9">
        <f t="shared" si="0"/>
        <v>29.317647058823532</v>
      </c>
    </row>
    <row r="42" spans="2:9" s="35" customFormat="1" ht="31.5" x14ac:dyDescent="0.25">
      <c r="B42" s="7" t="s">
        <v>86</v>
      </c>
      <c r="C42" s="16">
        <v>1</v>
      </c>
      <c r="D42" s="5">
        <v>1</v>
      </c>
      <c r="E42" s="6">
        <v>5507</v>
      </c>
      <c r="F42" s="2">
        <v>240</v>
      </c>
      <c r="G42" s="9">
        <v>340000</v>
      </c>
      <c r="H42" s="9">
        <v>99680</v>
      </c>
      <c r="I42" s="9">
        <f t="shared" si="0"/>
        <v>29.317647058823532</v>
      </c>
    </row>
    <row r="43" spans="2:9" s="35" customFormat="1" ht="31.5" x14ac:dyDescent="0.25">
      <c r="B43" s="7" t="s">
        <v>80</v>
      </c>
      <c r="C43" s="16">
        <v>1</v>
      </c>
      <c r="D43" s="5">
        <v>1</v>
      </c>
      <c r="E43" s="6">
        <v>5507</v>
      </c>
      <c r="F43" s="2">
        <v>600</v>
      </c>
      <c r="G43" s="9">
        <f>G44</f>
        <v>27370000</v>
      </c>
      <c r="H43" s="9">
        <f>H44</f>
        <v>3463595.68</v>
      </c>
      <c r="I43" s="9">
        <f t="shared" si="0"/>
        <v>12.654715674095726</v>
      </c>
    </row>
    <row r="44" spans="2:9" s="35" customFormat="1" ht="15.75" x14ac:dyDescent="0.25">
      <c r="B44" s="7" t="s">
        <v>82</v>
      </c>
      <c r="C44" s="16">
        <v>1</v>
      </c>
      <c r="D44" s="5">
        <v>1</v>
      </c>
      <c r="E44" s="6">
        <v>5507</v>
      </c>
      <c r="F44" s="2">
        <v>620</v>
      </c>
      <c r="G44" s="9">
        <v>27370000</v>
      </c>
      <c r="H44" s="9">
        <v>3463595.68</v>
      </c>
      <c r="I44" s="9">
        <f t="shared" si="0"/>
        <v>12.654715674095726</v>
      </c>
    </row>
    <row r="45" spans="2:9" s="35" customFormat="1" ht="78.75" x14ac:dyDescent="0.25">
      <c r="B45" s="4" t="s">
        <v>221</v>
      </c>
      <c r="C45" s="16">
        <v>1</v>
      </c>
      <c r="D45" s="5">
        <v>1</v>
      </c>
      <c r="E45" s="6">
        <v>5608</v>
      </c>
      <c r="F45" s="2"/>
      <c r="G45" s="9">
        <f>G46</f>
        <v>286000</v>
      </c>
      <c r="H45" s="9">
        <f>H46</f>
        <v>0</v>
      </c>
      <c r="I45" s="9">
        <f t="shared" si="0"/>
        <v>0</v>
      </c>
    </row>
    <row r="46" spans="2:9" s="35" customFormat="1" ht="31.5" x14ac:dyDescent="0.25">
      <c r="B46" s="7" t="s">
        <v>80</v>
      </c>
      <c r="C46" s="16">
        <v>1</v>
      </c>
      <c r="D46" s="5">
        <v>1</v>
      </c>
      <c r="E46" s="6">
        <v>5608</v>
      </c>
      <c r="F46" s="2">
        <v>600</v>
      </c>
      <c r="G46" s="9">
        <f>G47+G48</f>
        <v>286000</v>
      </c>
      <c r="H46" s="9">
        <f>H47+H48</f>
        <v>0</v>
      </c>
      <c r="I46" s="9">
        <f t="shared" si="0"/>
        <v>0</v>
      </c>
    </row>
    <row r="47" spans="2:9" s="35" customFormat="1" ht="15.75" x14ac:dyDescent="0.25">
      <c r="B47" s="7" t="s">
        <v>81</v>
      </c>
      <c r="C47" s="16">
        <v>1</v>
      </c>
      <c r="D47" s="5">
        <v>1</v>
      </c>
      <c r="E47" s="6">
        <v>5608</v>
      </c>
      <c r="F47" s="2">
        <v>610</v>
      </c>
      <c r="G47" s="9">
        <v>86000</v>
      </c>
      <c r="H47" s="9"/>
      <c r="I47" s="9">
        <f t="shared" si="0"/>
        <v>0</v>
      </c>
    </row>
    <row r="48" spans="2:9" s="35" customFormat="1" ht="15.75" x14ac:dyDescent="0.25">
      <c r="B48" s="7" t="s">
        <v>82</v>
      </c>
      <c r="C48" s="16">
        <v>1</v>
      </c>
      <c r="D48" s="5">
        <v>1</v>
      </c>
      <c r="E48" s="6">
        <v>5608</v>
      </c>
      <c r="F48" s="2">
        <v>620</v>
      </c>
      <c r="G48" s="9">
        <v>200000</v>
      </c>
      <c r="H48" s="9"/>
      <c r="I48" s="9">
        <f t="shared" si="0"/>
        <v>0</v>
      </c>
    </row>
    <row r="49" spans="2:9" s="35" customFormat="1" ht="63" x14ac:dyDescent="0.25">
      <c r="B49" s="7" t="s">
        <v>83</v>
      </c>
      <c r="C49" s="16">
        <v>1</v>
      </c>
      <c r="D49" s="5">
        <v>1</v>
      </c>
      <c r="E49" s="6">
        <v>9999</v>
      </c>
      <c r="F49" s="2"/>
      <c r="G49" s="9">
        <f>G50</f>
        <v>2628000</v>
      </c>
      <c r="H49" s="9">
        <f>H50</f>
        <v>0</v>
      </c>
      <c r="I49" s="9">
        <f t="shared" si="0"/>
        <v>0</v>
      </c>
    </row>
    <row r="50" spans="2:9" s="35" customFormat="1" ht="31.5" x14ac:dyDescent="0.25">
      <c r="B50" s="7" t="s">
        <v>80</v>
      </c>
      <c r="C50" s="16">
        <v>1</v>
      </c>
      <c r="D50" s="5">
        <v>1</v>
      </c>
      <c r="E50" s="6">
        <v>9999</v>
      </c>
      <c r="F50" s="2">
        <v>600</v>
      </c>
      <c r="G50" s="9">
        <f>G51+G52</f>
        <v>2628000</v>
      </c>
      <c r="H50" s="9">
        <f>H51+H52</f>
        <v>0</v>
      </c>
      <c r="I50" s="9">
        <f t="shared" si="0"/>
        <v>0</v>
      </c>
    </row>
    <row r="51" spans="2:9" s="35" customFormat="1" ht="15.75" x14ac:dyDescent="0.25">
      <c r="B51" s="7" t="s">
        <v>81</v>
      </c>
      <c r="C51" s="16">
        <v>1</v>
      </c>
      <c r="D51" s="5">
        <v>1</v>
      </c>
      <c r="E51" s="6">
        <v>9999</v>
      </c>
      <c r="F51" s="2">
        <v>610</v>
      </c>
      <c r="G51" s="9">
        <v>170000</v>
      </c>
      <c r="H51" s="9"/>
      <c r="I51" s="9">
        <f t="shared" si="0"/>
        <v>0</v>
      </c>
    </row>
    <row r="52" spans="2:9" s="35" customFormat="1" ht="15.75" x14ac:dyDescent="0.25">
      <c r="B52" s="7" t="s">
        <v>82</v>
      </c>
      <c r="C52" s="16">
        <v>1</v>
      </c>
      <c r="D52" s="5">
        <v>1</v>
      </c>
      <c r="E52" s="6">
        <v>9999</v>
      </c>
      <c r="F52" s="2">
        <v>620</v>
      </c>
      <c r="G52" s="9">
        <v>2458000</v>
      </c>
      <c r="H52" s="9"/>
      <c r="I52" s="9">
        <f t="shared" si="0"/>
        <v>0</v>
      </c>
    </row>
    <row r="53" spans="2:9" s="35" customFormat="1" ht="63" x14ac:dyDescent="0.25">
      <c r="B53" s="7" t="s">
        <v>132</v>
      </c>
      <c r="C53" s="16">
        <v>1</v>
      </c>
      <c r="D53" s="5">
        <v>2</v>
      </c>
      <c r="E53" s="6">
        <v>0</v>
      </c>
      <c r="F53" s="1"/>
      <c r="G53" s="9">
        <f t="shared" ref="G53:H55" si="8">G54</f>
        <v>230000</v>
      </c>
      <c r="H53" s="9">
        <f t="shared" si="8"/>
        <v>0</v>
      </c>
      <c r="I53" s="9">
        <f t="shared" si="0"/>
        <v>0</v>
      </c>
    </row>
    <row r="54" spans="2:9" s="35" customFormat="1" ht="63" x14ac:dyDescent="0.25">
      <c r="B54" s="7" t="s">
        <v>133</v>
      </c>
      <c r="C54" s="16">
        <v>1</v>
      </c>
      <c r="D54" s="5">
        <v>2</v>
      </c>
      <c r="E54" s="6">
        <v>9999</v>
      </c>
      <c r="F54" s="1"/>
      <c r="G54" s="9">
        <f t="shared" si="8"/>
        <v>230000</v>
      </c>
      <c r="H54" s="9">
        <f t="shared" si="8"/>
        <v>0</v>
      </c>
      <c r="I54" s="9">
        <f t="shared" si="0"/>
        <v>0</v>
      </c>
    </row>
    <row r="55" spans="2:9" s="35" customFormat="1" ht="15.75" x14ac:dyDescent="0.25">
      <c r="B55" s="7" t="s">
        <v>85</v>
      </c>
      <c r="C55" s="16">
        <v>1</v>
      </c>
      <c r="D55" s="5">
        <v>2</v>
      </c>
      <c r="E55" s="6">
        <v>9999</v>
      </c>
      <c r="F55" s="2">
        <v>200</v>
      </c>
      <c r="G55" s="9">
        <f t="shared" si="8"/>
        <v>230000</v>
      </c>
      <c r="H55" s="9">
        <f t="shared" si="8"/>
        <v>0</v>
      </c>
      <c r="I55" s="9">
        <f t="shared" si="0"/>
        <v>0</v>
      </c>
    </row>
    <row r="56" spans="2:9" s="35" customFormat="1" ht="31.5" x14ac:dyDescent="0.25">
      <c r="B56" s="7" t="s">
        <v>86</v>
      </c>
      <c r="C56" s="16">
        <v>1</v>
      </c>
      <c r="D56" s="5">
        <v>2</v>
      </c>
      <c r="E56" s="6">
        <v>9999</v>
      </c>
      <c r="F56" s="2">
        <v>240</v>
      </c>
      <c r="G56" s="9">
        <v>230000</v>
      </c>
      <c r="H56" s="9"/>
      <c r="I56" s="9">
        <f t="shared" si="0"/>
        <v>0</v>
      </c>
    </row>
    <row r="57" spans="2:9" s="35" customFormat="1" ht="47.25" x14ac:dyDescent="0.25">
      <c r="B57" s="7" t="s">
        <v>134</v>
      </c>
      <c r="C57" s="16">
        <v>1</v>
      </c>
      <c r="D57" s="5">
        <v>3</v>
      </c>
      <c r="E57" s="6">
        <v>0</v>
      </c>
      <c r="F57" s="1"/>
      <c r="G57" s="9">
        <f>G58+G65+G62</f>
        <v>81375600</v>
      </c>
      <c r="H57" s="9">
        <f>H58+H65+H62</f>
        <v>12979867.550000001</v>
      </c>
      <c r="I57" s="9">
        <f t="shared" si="0"/>
        <v>15.950564481244994</v>
      </c>
    </row>
    <row r="58" spans="2:9" s="35" customFormat="1" ht="63" x14ac:dyDescent="0.25">
      <c r="B58" s="4" t="s">
        <v>135</v>
      </c>
      <c r="C58" s="16">
        <v>1</v>
      </c>
      <c r="D58" s="5">
        <v>3</v>
      </c>
      <c r="E58" s="6">
        <v>59</v>
      </c>
      <c r="F58" s="2"/>
      <c r="G58" s="9">
        <f>G59</f>
        <v>79725300</v>
      </c>
      <c r="H58" s="9">
        <f>H59</f>
        <v>12974867.550000001</v>
      </c>
      <c r="I58" s="9">
        <f t="shared" si="0"/>
        <v>16.27446688817728</v>
      </c>
    </row>
    <row r="59" spans="2:9" s="35" customFormat="1" ht="31.5" x14ac:dyDescent="0.25">
      <c r="B59" s="7" t="s">
        <v>80</v>
      </c>
      <c r="C59" s="16">
        <v>1</v>
      </c>
      <c r="D59" s="5">
        <v>3</v>
      </c>
      <c r="E59" s="6">
        <v>59</v>
      </c>
      <c r="F59" s="2">
        <v>600</v>
      </c>
      <c r="G59" s="9">
        <f>G60+G61</f>
        <v>79725300</v>
      </c>
      <c r="H59" s="9">
        <f>H60+H61</f>
        <v>12974867.550000001</v>
      </c>
      <c r="I59" s="9">
        <f t="shared" si="0"/>
        <v>16.27446688817728</v>
      </c>
    </row>
    <row r="60" spans="2:9" s="35" customFormat="1" ht="15.75" x14ac:dyDescent="0.25">
      <c r="B60" s="7" t="s">
        <v>81</v>
      </c>
      <c r="C60" s="16">
        <v>1</v>
      </c>
      <c r="D60" s="5">
        <v>3</v>
      </c>
      <c r="E60" s="6">
        <v>59</v>
      </c>
      <c r="F60" s="2">
        <v>610</v>
      </c>
      <c r="G60" s="9">
        <v>31933500</v>
      </c>
      <c r="H60" s="9">
        <v>5192179.78</v>
      </c>
      <c r="I60" s="9">
        <f t="shared" si="0"/>
        <v>16.259350775831024</v>
      </c>
    </row>
    <row r="61" spans="2:9" s="35" customFormat="1" ht="15.75" x14ac:dyDescent="0.25">
      <c r="B61" s="7" t="s">
        <v>82</v>
      </c>
      <c r="C61" s="16">
        <v>1</v>
      </c>
      <c r="D61" s="5">
        <v>3</v>
      </c>
      <c r="E61" s="6">
        <v>59</v>
      </c>
      <c r="F61" s="2">
        <v>620</v>
      </c>
      <c r="G61" s="9">
        <v>47791800</v>
      </c>
      <c r="H61" s="9">
        <v>7782687.7699999996</v>
      </c>
      <c r="I61" s="9">
        <f t="shared" si="0"/>
        <v>16.284567164241565</v>
      </c>
    </row>
    <row r="62" spans="2:9" s="35" customFormat="1" ht="63" x14ac:dyDescent="0.25">
      <c r="B62" s="7" t="s">
        <v>38</v>
      </c>
      <c r="C62" s="16">
        <v>1</v>
      </c>
      <c r="D62" s="5">
        <v>3</v>
      </c>
      <c r="E62" s="6">
        <v>5608</v>
      </c>
      <c r="F62" s="2"/>
      <c r="G62" s="9">
        <f>G63</f>
        <v>350300</v>
      </c>
      <c r="H62" s="9"/>
      <c r="I62" s="9">
        <f t="shared" si="0"/>
        <v>0</v>
      </c>
    </row>
    <row r="63" spans="2:9" s="35" customFormat="1" ht="31.5" x14ac:dyDescent="0.25">
      <c r="B63" s="7" t="s">
        <v>80</v>
      </c>
      <c r="C63" s="16">
        <v>1</v>
      </c>
      <c r="D63" s="5">
        <v>3</v>
      </c>
      <c r="E63" s="6">
        <v>5608</v>
      </c>
      <c r="F63" s="2">
        <v>600</v>
      </c>
      <c r="G63" s="9">
        <f>G64</f>
        <v>350300</v>
      </c>
      <c r="H63" s="9"/>
      <c r="I63" s="9">
        <f t="shared" si="0"/>
        <v>0</v>
      </c>
    </row>
    <row r="64" spans="2:9" s="35" customFormat="1" ht="15.75" x14ac:dyDescent="0.25">
      <c r="B64" s="7" t="s">
        <v>82</v>
      </c>
      <c r="C64" s="16">
        <v>1</v>
      </c>
      <c r="D64" s="5">
        <v>3</v>
      </c>
      <c r="E64" s="6">
        <v>5608</v>
      </c>
      <c r="F64" s="2">
        <v>620</v>
      </c>
      <c r="G64" s="9">
        <v>350300</v>
      </c>
      <c r="H64" s="9"/>
      <c r="I64" s="9">
        <f t="shared" si="0"/>
        <v>0</v>
      </c>
    </row>
    <row r="65" spans="2:9" s="35" customFormat="1" ht="47.25" x14ac:dyDescent="0.25">
      <c r="B65" s="4" t="s">
        <v>47</v>
      </c>
      <c r="C65" s="16">
        <v>1</v>
      </c>
      <c r="D65" s="5">
        <v>3</v>
      </c>
      <c r="E65" s="6">
        <v>9999</v>
      </c>
      <c r="F65" s="2"/>
      <c r="G65" s="9">
        <f t="shared" ref="G65:H66" si="9">G66</f>
        <v>1300000</v>
      </c>
      <c r="H65" s="9">
        <f t="shared" si="9"/>
        <v>5000</v>
      </c>
      <c r="I65" s="9">
        <f t="shared" si="0"/>
        <v>0.38461538461538464</v>
      </c>
    </row>
    <row r="66" spans="2:9" s="35" customFormat="1" ht="31.5" x14ac:dyDescent="0.25">
      <c r="B66" s="7" t="s">
        <v>80</v>
      </c>
      <c r="C66" s="16">
        <v>1</v>
      </c>
      <c r="D66" s="5">
        <v>3</v>
      </c>
      <c r="E66" s="6">
        <v>9999</v>
      </c>
      <c r="F66" s="2">
        <v>600</v>
      </c>
      <c r="G66" s="9">
        <f t="shared" si="9"/>
        <v>1300000</v>
      </c>
      <c r="H66" s="9">
        <f t="shared" si="9"/>
        <v>5000</v>
      </c>
      <c r="I66" s="9">
        <f t="shared" si="0"/>
        <v>0.38461538461538464</v>
      </c>
    </row>
    <row r="67" spans="2:9" s="35" customFormat="1" ht="15.75" x14ac:dyDescent="0.25">
      <c r="B67" s="7" t="s">
        <v>81</v>
      </c>
      <c r="C67" s="16">
        <v>1</v>
      </c>
      <c r="D67" s="5">
        <v>3</v>
      </c>
      <c r="E67" s="6">
        <v>9999</v>
      </c>
      <c r="F67" s="2">
        <v>610</v>
      </c>
      <c r="G67" s="9">
        <v>1300000</v>
      </c>
      <c r="H67" s="9">
        <v>5000</v>
      </c>
      <c r="I67" s="9">
        <f t="shared" si="0"/>
        <v>0.38461538461538464</v>
      </c>
    </row>
    <row r="68" spans="2:9" s="35" customFormat="1" ht="47.25" x14ac:dyDescent="0.25">
      <c r="B68" s="4" t="s">
        <v>172</v>
      </c>
      <c r="C68" s="16">
        <v>1</v>
      </c>
      <c r="D68" s="5">
        <v>4</v>
      </c>
      <c r="E68" s="6">
        <v>0</v>
      </c>
      <c r="F68" s="2"/>
      <c r="G68" s="9">
        <f t="shared" ref="G68:H69" si="10">G69</f>
        <v>540000</v>
      </c>
      <c r="H68" s="9">
        <f t="shared" si="10"/>
        <v>0</v>
      </c>
      <c r="I68" s="9">
        <f t="shared" si="0"/>
        <v>0</v>
      </c>
    </row>
    <row r="69" spans="2:9" s="35" customFormat="1" ht="47.25" x14ac:dyDescent="0.25">
      <c r="B69" s="4" t="s">
        <v>173</v>
      </c>
      <c r="C69" s="16">
        <v>1</v>
      </c>
      <c r="D69" s="5">
        <v>4</v>
      </c>
      <c r="E69" s="6">
        <v>9999</v>
      </c>
      <c r="F69" s="2"/>
      <c r="G69" s="9">
        <f t="shared" si="10"/>
        <v>540000</v>
      </c>
      <c r="H69" s="9">
        <f t="shared" si="10"/>
        <v>0</v>
      </c>
      <c r="I69" s="9">
        <f t="shared" si="0"/>
        <v>0</v>
      </c>
    </row>
    <row r="70" spans="2:9" s="35" customFormat="1" ht="31.5" x14ac:dyDescent="0.25">
      <c r="B70" s="7" t="s">
        <v>80</v>
      </c>
      <c r="C70" s="16">
        <v>1</v>
      </c>
      <c r="D70" s="5">
        <v>4</v>
      </c>
      <c r="E70" s="6">
        <v>9999</v>
      </c>
      <c r="F70" s="2">
        <v>600</v>
      </c>
      <c r="G70" s="9">
        <f>G71+G72</f>
        <v>540000</v>
      </c>
      <c r="H70" s="9">
        <f>H71+H72</f>
        <v>0</v>
      </c>
      <c r="I70" s="9">
        <f t="shared" ref="I70:I133" si="11">H70/G70*100</f>
        <v>0</v>
      </c>
    </row>
    <row r="71" spans="2:9" s="35" customFormat="1" ht="15.75" x14ac:dyDescent="0.25">
      <c r="B71" s="7" t="s">
        <v>81</v>
      </c>
      <c r="C71" s="16">
        <v>1</v>
      </c>
      <c r="D71" s="5">
        <v>4</v>
      </c>
      <c r="E71" s="6">
        <v>9999</v>
      </c>
      <c r="F71" s="2">
        <v>610</v>
      </c>
      <c r="G71" s="9">
        <v>500000</v>
      </c>
      <c r="H71" s="9"/>
      <c r="I71" s="9">
        <f t="shared" si="11"/>
        <v>0</v>
      </c>
    </row>
    <row r="72" spans="2:9" s="35" customFormat="1" ht="15.75" x14ac:dyDescent="0.25">
      <c r="B72" s="7" t="s">
        <v>82</v>
      </c>
      <c r="C72" s="16">
        <v>1</v>
      </c>
      <c r="D72" s="5">
        <v>4</v>
      </c>
      <c r="E72" s="6">
        <v>9999</v>
      </c>
      <c r="F72" s="2">
        <v>620</v>
      </c>
      <c r="G72" s="9">
        <v>40000</v>
      </c>
      <c r="H72" s="9"/>
      <c r="I72" s="9">
        <f t="shared" si="11"/>
        <v>0</v>
      </c>
    </row>
    <row r="73" spans="2:9" s="35" customFormat="1" ht="47.25" x14ac:dyDescent="0.25">
      <c r="B73" s="4" t="s">
        <v>174</v>
      </c>
      <c r="C73" s="16">
        <v>1</v>
      </c>
      <c r="D73" s="5">
        <v>5</v>
      </c>
      <c r="E73" s="6">
        <v>0</v>
      </c>
      <c r="F73" s="2"/>
      <c r="G73" s="9">
        <f>G74</f>
        <v>43327200</v>
      </c>
      <c r="H73" s="9">
        <f>H74</f>
        <v>9188610.4499999993</v>
      </c>
      <c r="I73" s="9">
        <f t="shared" si="11"/>
        <v>21.207487328975791</v>
      </c>
    </row>
    <row r="74" spans="2:9" s="35" customFormat="1" ht="63" x14ac:dyDescent="0.25">
      <c r="B74" s="4" t="s">
        <v>175</v>
      </c>
      <c r="C74" s="16">
        <v>1</v>
      </c>
      <c r="D74" s="5">
        <v>5</v>
      </c>
      <c r="E74" s="6">
        <v>59</v>
      </c>
      <c r="F74" s="2"/>
      <c r="G74" s="9">
        <f>G75+G77+G79</f>
        <v>43327200</v>
      </c>
      <c r="H74" s="9">
        <f>H75+H77+H79</f>
        <v>9188610.4499999993</v>
      </c>
      <c r="I74" s="9">
        <f t="shared" si="11"/>
        <v>21.207487328975791</v>
      </c>
    </row>
    <row r="75" spans="2:9" s="35" customFormat="1" ht="47.25" x14ac:dyDescent="0.25">
      <c r="B75" s="7" t="s">
        <v>70</v>
      </c>
      <c r="C75" s="16">
        <v>1</v>
      </c>
      <c r="D75" s="5">
        <v>5</v>
      </c>
      <c r="E75" s="6">
        <v>59</v>
      </c>
      <c r="F75" s="2">
        <v>100</v>
      </c>
      <c r="G75" s="9">
        <f>G76</f>
        <v>40955400</v>
      </c>
      <c r="H75" s="9">
        <f>H76</f>
        <v>8769982.0299999993</v>
      </c>
      <c r="I75" s="9">
        <f t="shared" si="11"/>
        <v>21.4134937761565</v>
      </c>
    </row>
    <row r="76" spans="2:9" s="35" customFormat="1" ht="15.75" x14ac:dyDescent="0.25">
      <c r="B76" s="7" t="s">
        <v>71</v>
      </c>
      <c r="C76" s="16">
        <v>1</v>
      </c>
      <c r="D76" s="5">
        <v>5</v>
      </c>
      <c r="E76" s="6">
        <v>59</v>
      </c>
      <c r="F76" s="2">
        <v>110</v>
      </c>
      <c r="G76" s="9">
        <v>40955400</v>
      </c>
      <c r="H76" s="9">
        <v>8769982.0299999993</v>
      </c>
      <c r="I76" s="9">
        <f t="shared" si="11"/>
        <v>21.4134937761565</v>
      </c>
    </row>
    <row r="77" spans="2:9" s="35" customFormat="1" ht="15.75" x14ac:dyDescent="0.25">
      <c r="B77" s="7" t="s">
        <v>85</v>
      </c>
      <c r="C77" s="16">
        <v>1</v>
      </c>
      <c r="D77" s="5">
        <v>5</v>
      </c>
      <c r="E77" s="6">
        <v>59</v>
      </c>
      <c r="F77" s="2">
        <v>200</v>
      </c>
      <c r="G77" s="9">
        <f>G78</f>
        <v>2361000</v>
      </c>
      <c r="H77" s="9">
        <f>H78</f>
        <v>418628.42</v>
      </c>
      <c r="I77" s="9">
        <f t="shared" si="11"/>
        <v>17.730979246082168</v>
      </c>
    </row>
    <row r="78" spans="2:9" s="35" customFormat="1" ht="31.5" x14ac:dyDescent="0.25">
      <c r="B78" s="7" t="s">
        <v>86</v>
      </c>
      <c r="C78" s="16">
        <v>1</v>
      </c>
      <c r="D78" s="5">
        <v>5</v>
      </c>
      <c r="E78" s="6">
        <v>59</v>
      </c>
      <c r="F78" s="2">
        <v>240</v>
      </c>
      <c r="G78" s="9">
        <v>2361000</v>
      </c>
      <c r="H78" s="9">
        <v>418628.42</v>
      </c>
      <c r="I78" s="9">
        <f t="shared" si="11"/>
        <v>17.730979246082168</v>
      </c>
    </row>
    <row r="79" spans="2:9" s="35" customFormat="1" ht="15.75" x14ac:dyDescent="0.25">
      <c r="B79" s="7" t="s">
        <v>176</v>
      </c>
      <c r="C79" s="16">
        <v>1</v>
      </c>
      <c r="D79" s="5">
        <v>5</v>
      </c>
      <c r="E79" s="6">
        <v>59</v>
      </c>
      <c r="F79" s="2">
        <v>800</v>
      </c>
      <c r="G79" s="9">
        <f>G80</f>
        <v>10800</v>
      </c>
      <c r="H79" s="9">
        <f>H80</f>
        <v>0</v>
      </c>
      <c r="I79" s="9">
        <f t="shared" si="11"/>
        <v>0</v>
      </c>
    </row>
    <row r="80" spans="2:9" s="35" customFormat="1" ht="15.75" x14ac:dyDescent="0.25">
      <c r="B80" s="4" t="s">
        <v>177</v>
      </c>
      <c r="C80" s="16">
        <v>1</v>
      </c>
      <c r="D80" s="5">
        <v>5</v>
      </c>
      <c r="E80" s="6">
        <v>59</v>
      </c>
      <c r="F80" s="2">
        <v>850</v>
      </c>
      <c r="G80" s="9">
        <v>10800</v>
      </c>
      <c r="H80" s="9"/>
      <c r="I80" s="9">
        <f t="shared" si="11"/>
        <v>0</v>
      </c>
    </row>
    <row r="81" spans="2:9" s="35" customFormat="1" ht="31.5" x14ac:dyDescent="0.25">
      <c r="B81" s="4" t="s">
        <v>178</v>
      </c>
      <c r="C81" s="16">
        <v>2</v>
      </c>
      <c r="D81" s="5">
        <v>0</v>
      </c>
      <c r="E81" s="6">
        <v>0</v>
      </c>
      <c r="F81" s="2"/>
      <c r="G81" s="9">
        <f>G82+G104+G117</f>
        <v>122590600</v>
      </c>
      <c r="H81" s="9">
        <f>H82+H104+H117</f>
        <v>20213488.449999999</v>
      </c>
      <c r="I81" s="9">
        <f t="shared" si="11"/>
        <v>16.488612055084158</v>
      </c>
    </row>
    <row r="82" spans="2:9" s="35" customFormat="1" ht="31.5" x14ac:dyDescent="0.25">
      <c r="B82" s="4" t="s">
        <v>179</v>
      </c>
      <c r="C82" s="16">
        <v>2</v>
      </c>
      <c r="D82" s="5">
        <v>1</v>
      </c>
      <c r="E82" s="6">
        <v>0</v>
      </c>
      <c r="F82" s="2"/>
      <c r="G82" s="9">
        <f>G83+G86+G89+G92+G96+G101</f>
        <v>101166400</v>
      </c>
      <c r="H82" s="9">
        <f>H83+H86+H89+H92+H96+H101</f>
        <v>19331234.849999998</v>
      </c>
      <c r="I82" s="9">
        <f t="shared" si="11"/>
        <v>19.108354997311359</v>
      </c>
    </row>
    <row r="83" spans="2:9" s="35" customFormat="1" ht="47.25" x14ac:dyDescent="0.25">
      <c r="B83" s="4" t="s">
        <v>222</v>
      </c>
      <c r="C83" s="16">
        <v>2</v>
      </c>
      <c r="D83" s="5">
        <v>1</v>
      </c>
      <c r="E83" s="6">
        <v>2104</v>
      </c>
      <c r="F83" s="2"/>
      <c r="G83" s="9">
        <f t="shared" ref="G83:H84" si="12">G84</f>
        <v>4157200</v>
      </c>
      <c r="H83" s="9">
        <f t="shared" si="12"/>
        <v>2720</v>
      </c>
      <c r="I83" s="9">
        <f t="shared" si="11"/>
        <v>6.542865390166458E-2</v>
      </c>
    </row>
    <row r="84" spans="2:9" s="35" customFormat="1" ht="31.5" x14ac:dyDescent="0.25">
      <c r="B84" s="7" t="s">
        <v>80</v>
      </c>
      <c r="C84" s="16">
        <v>2</v>
      </c>
      <c r="D84" s="5">
        <v>1</v>
      </c>
      <c r="E84" s="6">
        <v>2104</v>
      </c>
      <c r="F84" s="2">
        <v>600</v>
      </c>
      <c r="G84" s="9">
        <f t="shared" si="12"/>
        <v>4157200</v>
      </c>
      <c r="H84" s="9">
        <f t="shared" si="12"/>
        <v>2720</v>
      </c>
      <c r="I84" s="9">
        <f t="shared" si="11"/>
        <v>6.542865390166458E-2</v>
      </c>
    </row>
    <row r="85" spans="2:9" s="35" customFormat="1" ht="15.75" x14ac:dyDescent="0.25">
      <c r="B85" s="7" t="s">
        <v>81</v>
      </c>
      <c r="C85" s="16">
        <v>2</v>
      </c>
      <c r="D85" s="5">
        <v>1</v>
      </c>
      <c r="E85" s="6">
        <v>2104</v>
      </c>
      <c r="F85" s="2">
        <v>610</v>
      </c>
      <c r="G85" s="9">
        <v>4157200</v>
      </c>
      <c r="H85" s="9">
        <v>2720</v>
      </c>
      <c r="I85" s="9">
        <f t="shared" si="11"/>
        <v>6.542865390166458E-2</v>
      </c>
    </row>
    <row r="86" spans="2:9" s="35" customFormat="1" ht="63" x14ac:dyDescent="0.25">
      <c r="B86" s="4" t="s">
        <v>223</v>
      </c>
      <c r="C86" s="16">
        <v>2</v>
      </c>
      <c r="D86" s="5">
        <v>1</v>
      </c>
      <c r="E86" s="6">
        <v>5260</v>
      </c>
      <c r="F86" s="2"/>
      <c r="G86" s="9">
        <f t="shared" ref="G86:H87" si="13">G87</f>
        <v>940000</v>
      </c>
      <c r="H86" s="9">
        <f t="shared" si="13"/>
        <v>43493.4</v>
      </c>
      <c r="I86" s="9">
        <f t="shared" si="11"/>
        <v>4.6269574468085111</v>
      </c>
    </row>
    <row r="87" spans="2:9" s="35" customFormat="1" ht="15.75" x14ac:dyDescent="0.25">
      <c r="B87" s="7" t="s">
        <v>49</v>
      </c>
      <c r="C87" s="16">
        <v>2</v>
      </c>
      <c r="D87" s="5">
        <v>1</v>
      </c>
      <c r="E87" s="6">
        <v>5260</v>
      </c>
      <c r="F87" s="2">
        <v>300</v>
      </c>
      <c r="G87" s="9">
        <f t="shared" si="13"/>
        <v>940000</v>
      </c>
      <c r="H87" s="9">
        <f t="shared" si="13"/>
        <v>43493.4</v>
      </c>
      <c r="I87" s="9">
        <f t="shared" si="11"/>
        <v>4.6269574468085111</v>
      </c>
    </row>
    <row r="88" spans="2:9" s="35" customFormat="1" ht="15.75" x14ac:dyDescent="0.25">
      <c r="B88" s="7" t="s">
        <v>50</v>
      </c>
      <c r="C88" s="16">
        <v>2</v>
      </c>
      <c r="D88" s="5">
        <v>1</v>
      </c>
      <c r="E88" s="6">
        <v>5260</v>
      </c>
      <c r="F88" s="2">
        <v>310</v>
      </c>
      <c r="G88" s="9">
        <v>940000</v>
      </c>
      <c r="H88" s="9">
        <v>43493.4</v>
      </c>
      <c r="I88" s="9">
        <f t="shared" si="11"/>
        <v>4.6269574468085111</v>
      </c>
    </row>
    <row r="89" spans="2:9" s="35" customFormat="1" ht="63" x14ac:dyDescent="0.25">
      <c r="B89" s="4" t="s">
        <v>224</v>
      </c>
      <c r="C89" s="16">
        <v>2</v>
      </c>
      <c r="D89" s="5">
        <v>1</v>
      </c>
      <c r="E89" s="6">
        <v>5407</v>
      </c>
      <c r="F89" s="2"/>
      <c r="G89" s="9">
        <f t="shared" ref="G89:H90" si="14">G90</f>
        <v>5210800</v>
      </c>
      <c r="H89" s="9">
        <f t="shared" si="14"/>
        <v>0</v>
      </c>
      <c r="I89" s="9">
        <f t="shared" si="11"/>
        <v>0</v>
      </c>
    </row>
    <row r="90" spans="2:9" s="35" customFormat="1" ht="31.5" x14ac:dyDescent="0.25">
      <c r="B90" s="7" t="s">
        <v>80</v>
      </c>
      <c r="C90" s="16">
        <v>2</v>
      </c>
      <c r="D90" s="5">
        <v>1</v>
      </c>
      <c r="E90" s="6">
        <v>5407</v>
      </c>
      <c r="F90" s="2">
        <v>600</v>
      </c>
      <c r="G90" s="9">
        <f t="shared" si="14"/>
        <v>5210800</v>
      </c>
      <c r="H90" s="9">
        <f t="shared" si="14"/>
        <v>0</v>
      </c>
      <c r="I90" s="9">
        <f t="shared" si="11"/>
        <v>0</v>
      </c>
    </row>
    <row r="91" spans="2:9" s="35" customFormat="1" ht="15.75" x14ac:dyDescent="0.25">
      <c r="B91" s="7" t="s">
        <v>81</v>
      </c>
      <c r="C91" s="16">
        <v>2</v>
      </c>
      <c r="D91" s="5">
        <v>1</v>
      </c>
      <c r="E91" s="6">
        <v>5407</v>
      </c>
      <c r="F91" s="2">
        <v>610</v>
      </c>
      <c r="G91" s="9">
        <v>5210800</v>
      </c>
      <c r="H91" s="9"/>
      <c r="I91" s="9">
        <f t="shared" si="11"/>
        <v>0</v>
      </c>
    </row>
    <row r="92" spans="2:9" s="35" customFormat="1" ht="94.5" x14ac:dyDescent="0.25">
      <c r="B92" s="4" t="s">
        <v>225</v>
      </c>
      <c r="C92" s="16">
        <v>2</v>
      </c>
      <c r="D92" s="5">
        <v>1</v>
      </c>
      <c r="E92" s="6">
        <v>5508</v>
      </c>
      <c r="F92" s="2"/>
      <c r="G92" s="9">
        <f t="shared" ref="G92:H93" si="15">G93</f>
        <v>71036400</v>
      </c>
      <c r="H92" s="9">
        <f t="shared" si="15"/>
        <v>18140611.25</v>
      </c>
      <c r="I92" s="9">
        <f t="shared" si="11"/>
        <v>25.537064448648859</v>
      </c>
    </row>
    <row r="93" spans="2:9" s="35" customFormat="1" ht="15.75" x14ac:dyDescent="0.25">
      <c r="B93" s="7" t="s">
        <v>49</v>
      </c>
      <c r="C93" s="16">
        <v>2</v>
      </c>
      <c r="D93" s="5">
        <v>1</v>
      </c>
      <c r="E93" s="6">
        <v>5508</v>
      </c>
      <c r="F93" s="2">
        <v>300</v>
      </c>
      <c r="G93" s="9">
        <f>G94+G95</f>
        <v>71036400</v>
      </c>
      <c r="H93" s="9">
        <f t="shared" si="15"/>
        <v>18140611.25</v>
      </c>
      <c r="I93" s="9">
        <f t="shared" si="11"/>
        <v>25.537064448648859</v>
      </c>
    </row>
    <row r="94" spans="2:9" s="35" customFormat="1" ht="15.75" x14ac:dyDescent="0.25">
      <c r="B94" s="7" t="s">
        <v>50</v>
      </c>
      <c r="C94" s="16">
        <v>2</v>
      </c>
      <c r="D94" s="5">
        <v>1</v>
      </c>
      <c r="E94" s="6">
        <v>5508</v>
      </c>
      <c r="F94" s="2">
        <v>310</v>
      </c>
      <c r="G94" s="9">
        <v>70597800</v>
      </c>
      <c r="H94" s="9">
        <v>18140611.25</v>
      </c>
      <c r="I94" s="9">
        <f t="shared" si="11"/>
        <v>25.695717501111933</v>
      </c>
    </row>
    <row r="95" spans="2:9" s="35" customFormat="1" ht="31.5" x14ac:dyDescent="0.25">
      <c r="B95" s="7" t="s">
        <v>194</v>
      </c>
      <c r="C95" s="16">
        <v>2</v>
      </c>
      <c r="D95" s="5">
        <v>1</v>
      </c>
      <c r="E95" s="6">
        <v>5508</v>
      </c>
      <c r="F95" s="2">
        <v>320</v>
      </c>
      <c r="G95" s="9">
        <v>438600</v>
      </c>
      <c r="H95" s="9"/>
      <c r="I95" s="9">
        <f t="shared" si="11"/>
        <v>0</v>
      </c>
    </row>
    <row r="96" spans="2:9" s="35" customFormat="1" ht="47.25" x14ac:dyDescent="0.25">
      <c r="B96" s="4" t="s">
        <v>226</v>
      </c>
      <c r="C96" s="16">
        <v>2</v>
      </c>
      <c r="D96" s="5">
        <v>1</v>
      </c>
      <c r="E96" s="6">
        <v>5509</v>
      </c>
      <c r="F96" s="2"/>
      <c r="G96" s="9">
        <f>G97+G99</f>
        <v>13174800</v>
      </c>
      <c r="H96" s="9">
        <f>H97+H99</f>
        <v>1144410.2</v>
      </c>
      <c r="I96" s="9">
        <f t="shared" si="11"/>
        <v>8.6863572881561772</v>
      </c>
    </row>
    <row r="97" spans="2:9" s="35" customFormat="1" ht="47.25" x14ac:dyDescent="0.25">
      <c r="B97" s="7" t="s">
        <v>70</v>
      </c>
      <c r="C97" s="16">
        <v>2</v>
      </c>
      <c r="D97" s="5">
        <v>1</v>
      </c>
      <c r="E97" s="6">
        <v>5509</v>
      </c>
      <c r="F97" s="2">
        <v>100</v>
      </c>
      <c r="G97" s="9">
        <f>G98</f>
        <v>9111000</v>
      </c>
      <c r="H97" s="9">
        <f>H98</f>
        <v>880710.2</v>
      </c>
      <c r="I97" s="9">
        <f t="shared" si="11"/>
        <v>9.6664493469432546</v>
      </c>
    </row>
    <row r="98" spans="2:9" s="35" customFormat="1" ht="15.75" x14ac:dyDescent="0.25">
      <c r="B98" s="7" t="s">
        <v>144</v>
      </c>
      <c r="C98" s="16">
        <v>2</v>
      </c>
      <c r="D98" s="5">
        <v>1</v>
      </c>
      <c r="E98" s="6">
        <v>5509</v>
      </c>
      <c r="F98" s="2">
        <v>120</v>
      </c>
      <c r="G98" s="9">
        <v>9111000</v>
      </c>
      <c r="H98" s="9">
        <v>880710.2</v>
      </c>
      <c r="I98" s="9">
        <f t="shared" si="11"/>
        <v>9.6664493469432546</v>
      </c>
    </row>
    <row r="99" spans="2:9" s="35" customFormat="1" ht="15.75" x14ac:dyDescent="0.25">
      <c r="B99" s="7" t="s">
        <v>85</v>
      </c>
      <c r="C99" s="16">
        <v>2</v>
      </c>
      <c r="D99" s="5">
        <v>1</v>
      </c>
      <c r="E99" s="6">
        <v>5509</v>
      </c>
      <c r="F99" s="2">
        <v>200</v>
      </c>
      <c r="G99" s="9">
        <f>G100</f>
        <v>4063800</v>
      </c>
      <c r="H99" s="9">
        <f>H100</f>
        <v>263700</v>
      </c>
      <c r="I99" s="9">
        <f t="shared" si="11"/>
        <v>6.4890004429351835</v>
      </c>
    </row>
    <row r="100" spans="2:9" s="35" customFormat="1" ht="31.5" x14ac:dyDescent="0.25">
      <c r="B100" s="7" t="s">
        <v>86</v>
      </c>
      <c r="C100" s="16">
        <v>2</v>
      </c>
      <c r="D100" s="5">
        <v>1</v>
      </c>
      <c r="E100" s="6">
        <v>5509</v>
      </c>
      <c r="F100" s="2">
        <v>240</v>
      </c>
      <c r="G100" s="9">
        <v>4063800</v>
      </c>
      <c r="H100" s="9">
        <v>263700</v>
      </c>
      <c r="I100" s="9">
        <f t="shared" si="11"/>
        <v>6.4890004429351835</v>
      </c>
    </row>
    <row r="101" spans="2:9" s="35" customFormat="1" ht="47.25" x14ac:dyDescent="0.25">
      <c r="B101" s="4" t="s">
        <v>227</v>
      </c>
      <c r="C101" s="16">
        <v>2</v>
      </c>
      <c r="D101" s="5">
        <v>1</v>
      </c>
      <c r="E101" s="6">
        <v>5510</v>
      </c>
      <c r="F101" s="2"/>
      <c r="G101" s="9">
        <f t="shared" ref="G101:H102" si="16">G102</f>
        <v>6647200</v>
      </c>
      <c r="H101" s="9">
        <f t="shared" si="16"/>
        <v>0</v>
      </c>
      <c r="I101" s="9">
        <f t="shared" si="11"/>
        <v>0</v>
      </c>
    </row>
    <row r="102" spans="2:9" s="35" customFormat="1" ht="31.5" x14ac:dyDescent="0.25">
      <c r="B102" s="7" t="s">
        <v>80</v>
      </c>
      <c r="C102" s="16">
        <v>2</v>
      </c>
      <c r="D102" s="5">
        <v>1</v>
      </c>
      <c r="E102" s="6">
        <v>5510</v>
      </c>
      <c r="F102" s="2">
        <v>600</v>
      </c>
      <c r="G102" s="9">
        <f t="shared" si="16"/>
        <v>6647200</v>
      </c>
      <c r="H102" s="9">
        <f t="shared" si="16"/>
        <v>0</v>
      </c>
      <c r="I102" s="9">
        <f t="shared" si="11"/>
        <v>0</v>
      </c>
    </row>
    <row r="103" spans="2:9" s="35" customFormat="1" ht="15.75" x14ac:dyDescent="0.25">
      <c r="B103" s="7" t="s">
        <v>81</v>
      </c>
      <c r="C103" s="16">
        <v>2</v>
      </c>
      <c r="D103" s="5">
        <v>1</v>
      </c>
      <c r="E103" s="6">
        <v>5510</v>
      </c>
      <c r="F103" s="2">
        <v>610</v>
      </c>
      <c r="G103" s="9">
        <v>6647200</v>
      </c>
      <c r="H103" s="9"/>
      <c r="I103" s="9">
        <f t="shared" si="11"/>
        <v>0</v>
      </c>
    </row>
    <row r="104" spans="2:9" s="35" customFormat="1" ht="47.25" x14ac:dyDescent="0.25">
      <c r="B104" s="4" t="s">
        <v>192</v>
      </c>
      <c r="C104" s="16">
        <v>2</v>
      </c>
      <c r="D104" s="5">
        <v>2</v>
      </c>
      <c r="E104" s="6">
        <v>0</v>
      </c>
      <c r="F104" s="2"/>
      <c r="G104" s="9">
        <f>G105+G108+G111+G114</f>
        <v>6534000</v>
      </c>
      <c r="H104" s="9">
        <f>H105+H108+H111+H114</f>
        <v>880064</v>
      </c>
      <c r="I104" s="9">
        <f t="shared" si="11"/>
        <v>13.468992959902051</v>
      </c>
    </row>
    <row r="105" spans="2:9" s="35" customFormat="1" ht="78.75" x14ac:dyDescent="0.25">
      <c r="B105" s="4" t="s">
        <v>193</v>
      </c>
      <c r="C105" s="16">
        <v>2</v>
      </c>
      <c r="D105" s="5">
        <v>2</v>
      </c>
      <c r="E105" s="6">
        <v>3263</v>
      </c>
      <c r="F105" s="2"/>
      <c r="G105" s="9">
        <f t="shared" ref="G105:H106" si="17">G106</f>
        <v>4638000</v>
      </c>
      <c r="H105" s="9">
        <f t="shared" si="17"/>
        <v>817064</v>
      </c>
      <c r="I105" s="9">
        <f t="shared" si="11"/>
        <v>17.616731349719707</v>
      </c>
    </row>
    <row r="106" spans="2:9" s="35" customFormat="1" ht="15.75" x14ac:dyDescent="0.25">
      <c r="B106" s="7" t="s">
        <v>49</v>
      </c>
      <c r="C106" s="16">
        <v>2</v>
      </c>
      <c r="D106" s="5">
        <v>2</v>
      </c>
      <c r="E106" s="6">
        <v>3263</v>
      </c>
      <c r="F106" s="2">
        <v>300</v>
      </c>
      <c r="G106" s="9">
        <f t="shared" si="17"/>
        <v>4638000</v>
      </c>
      <c r="H106" s="9">
        <f t="shared" si="17"/>
        <v>817064</v>
      </c>
      <c r="I106" s="9">
        <f t="shared" si="11"/>
        <v>17.616731349719707</v>
      </c>
    </row>
    <row r="107" spans="2:9" s="35" customFormat="1" ht="31.5" x14ac:dyDescent="0.25">
      <c r="B107" s="7" t="s">
        <v>194</v>
      </c>
      <c r="C107" s="16">
        <v>2</v>
      </c>
      <c r="D107" s="5">
        <v>2</v>
      </c>
      <c r="E107" s="6">
        <v>3263</v>
      </c>
      <c r="F107" s="2">
        <v>320</v>
      </c>
      <c r="G107" s="9">
        <v>4638000</v>
      </c>
      <c r="H107" s="9">
        <v>817064</v>
      </c>
      <c r="I107" s="9">
        <f t="shared" si="11"/>
        <v>17.616731349719707</v>
      </c>
    </row>
    <row r="108" spans="2:9" s="35" customFormat="1" ht="47.25" x14ac:dyDescent="0.25">
      <c r="B108" s="4" t="s">
        <v>195</v>
      </c>
      <c r="C108" s="16">
        <v>2</v>
      </c>
      <c r="D108" s="5">
        <v>2</v>
      </c>
      <c r="E108" s="6">
        <v>3662</v>
      </c>
      <c r="F108" s="2"/>
      <c r="G108" s="9">
        <f t="shared" ref="G108:H109" si="18">G109</f>
        <v>676000</v>
      </c>
      <c r="H108" s="9">
        <f t="shared" si="18"/>
        <v>63000</v>
      </c>
      <c r="I108" s="9">
        <f t="shared" si="11"/>
        <v>9.3195266272189361</v>
      </c>
    </row>
    <row r="109" spans="2:9" s="35" customFormat="1" ht="15.75" x14ac:dyDescent="0.25">
      <c r="B109" s="7" t="s">
        <v>49</v>
      </c>
      <c r="C109" s="16">
        <v>2</v>
      </c>
      <c r="D109" s="5">
        <v>2</v>
      </c>
      <c r="E109" s="6">
        <v>3662</v>
      </c>
      <c r="F109" s="2">
        <v>300</v>
      </c>
      <c r="G109" s="9">
        <f t="shared" si="18"/>
        <v>676000</v>
      </c>
      <c r="H109" s="9">
        <f t="shared" si="18"/>
        <v>63000</v>
      </c>
      <c r="I109" s="9">
        <f t="shared" si="11"/>
        <v>9.3195266272189361</v>
      </c>
    </row>
    <row r="110" spans="2:9" s="35" customFormat="1" ht="15.75" x14ac:dyDescent="0.25">
      <c r="B110" s="7" t="s">
        <v>196</v>
      </c>
      <c r="C110" s="16">
        <v>2</v>
      </c>
      <c r="D110" s="5">
        <v>2</v>
      </c>
      <c r="E110" s="6">
        <v>3662</v>
      </c>
      <c r="F110" s="1">
        <v>360</v>
      </c>
      <c r="G110" s="9">
        <v>676000</v>
      </c>
      <c r="H110" s="9">
        <v>63000</v>
      </c>
      <c r="I110" s="9">
        <f t="shared" si="11"/>
        <v>9.3195266272189361</v>
      </c>
    </row>
    <row r="111" spans="2:9" s="35" customFormat="1" ht="47.25" x14ac:dyDescent="0.25">
      <c r="B111" s="4" t="s">
        <v>114</v>
      </c>
      <c r="C111" s="16">
        <v>2</v>
      </c>
      <c r="D111" s="5">
        <v>2</v>
      </c>
      <c r="E111" s="6">
        <v>7812</v>
      </c>
      <c r="F111" s="2"/>
      <c r="G111" s="9">
        <f t="shared" ref="G111:H112" si="19">G112</f>
        <v>1200000</v>
      </c>
      <c r="H111" s="9">
        <f t="shared" si="19"/>
        <v>0</v>
      </c>
      <c r="I111" s="9">
        <f t="shared" si="11"/>
        <v>0</v>
      </c>
    </row>
    <row r="112" spans="2:9" s="35" customFormat="1" ht="15.75" x14ac:dyDescent="0.25">
      <c r="B112" s="7" t="s">
        <v>176</v>
      </c>
      <c r="C112" s="16">
        <v>2</v>
      </c>
      <c r="D112" s="5">
        <v>2</v>
      </c>
      <c r="E112" s="6">
        <v>7812</v>
      </c>
      <c r="F112" s="2">
        <v>800</v>
      </c>
      <c r="G112" s="9">
        <f t="shared" si="19"/>
        <v>1200000</v>
      </c>
      <c r="H112" s="9">
        <f t="shared" si="19"/>
        <v>0</v>
      </c>
      <c r="I112" s="9">
        <f t="shared" si="11"/>
        <v>0</v>
      </c>
    </row>
    <row r="113" spans="2:9" s="35" customFormat="1" ht="31.5" x14ac:dyDescent="0.25">
      <c r="B113" s="26" t="s">
        <v>197</v>
      </c>
      <c r="C113" s="16">
        <v>2</v>
      </c>
      <c r="D113" s="5">
        <v>2</v>
      </c>
      <c r="E113" s="6">
        <v>7812</v>
      </c>
      <c r="F113" s="3">
        <v>810</v>
      </c>
      <c r="G113" s="9">
        <v>1200000</v>
      </c>
      <c r="H113" s="9"/>
      <c r="I113" s="9">
        <f t="shared" si="11"/>
        <v>0</v>
      </c>
    </row>
    <row r="114" spans="2:9" s="35" customFormat="1" ht="47.25" x14ac:dyDescent="0.25">
      <c r="B114" s="26" t="s">
        <v>115</v>
      </c>
      <c r="C114" s="16">
        <v>2</v>
      </c>
      <c r="D114" s="5">
        <v>2</v>
      </c>
      <c r="E114" s="6">
        <v>9999</v>
      </c>
      <c r="F114" s="3"/>
      <c r="G114" s="9">
        <f t="shared" ref="G114:H115" si="20">G115</f>
        <v>20000</v>
      </c>
      <c r="H114" s="9">
        <f t="shared" si="20"/>
        <v>0</v>
      </c>
      <c r="I114" s="9">
        <f t="shared" si="11"/>
        <v>0</v>
      </c>
    </row>
    <row r="115" spans="2:9" s="35" customFormat="1" ht="15.75" x14ac:dyDescent="0.25">
      <c r="B115" s="26" t="s">
        <v>85</v>
      </c>
      <c r="C115" s="16">
        <v>2</v>
      </c>
      <c r="D115" s="5">
        <v>2</v>
      </c>
      <c r="E115" s="6">
        <v>9999</v>
      </c>
      <c r="F115" s="28">
        <v>200</v>
      </c>
      <c r="G115" s="9">
        <f t="shared" si="20"/>
        <v>20000</v>
      </c>
      <c r="H115" s="9">
        <f t="shared" si="20"/>
        <v>0</v>
      </c>
      <c r="I115" s="9">
        <f t="shared" si="11"/>
        <v>0</v>
      </c>
    </row>
    <row r="116" spans="2:9" s="35" customFormat="1" ht="31.5" x14ac:dyDescent="0.25">
      <c r="B116" s="26" t="s">
        <v>86</v>
      </c>
      <c r="C116" s="16">
        <v>2</v>
      </c>
      <c r="D116" s="5">
        <v>2</v>
      </c>
      <c r="E116" s="6">
        <v>9999</v>
      </c>
      <c r="F116" s="28">
        <v>240</v>
      </c>
      <c r="G116" s="9">
        <v>20000</v>
      </c>
      <c r="H116" s="9"/>
      <c r="I116" s="9">
        <f t="shared" si="11"/>
        <v>0</v>
      </c>
    </row>
    <row r="117" spans="2:9" s="35" customFormat="1" ht="31.5" x14ac:dyDescent="0.25">
      <c r="B117" s="27" t="s">
        <v>198</v>
      </c>
      <c r="C117" s="29">
        <v>2</v>
      </c>
      <c r="D117" s="30">
        <v>3</v>
      </c>
      <c r="E117" s="31">
        <v>0</v>
      </c>
      <c r="F117" s="28"/>
      <c r="G117" s="9">
        <f>G118+G121</f>
        <v>14890200</v>
      </c>
      <c r="H117" s="9">
        <f>H118+H121</f>
        <v>2189.6</v>
      </c>
      <c r="I117" s="9">
        <f t="shared" si="11"/>
        <v>1.4704973741118317E-2</v>
      </c>
    </row>
    <row r="118" spans="2:9" s="35" customFormat="1" ht="78.75" x14ac:dyDescent="0.25">
      <c r="B118" s="4" t="s">
        <v>228</v>
      </c>
      <c r="C118" s="29">
        <v>2</v>
      </c>
      <c r="D118" s="30">
        <v>3</v>
      </c>
      <c r="E118" s="31">
        <v>5511</v>
      </c>
      <c r="F118" s="2"/>
      <c r="G118" s="9">
        <f t="shared" ref="G118:H119" si="21">G119</f>
        <v>14455300</v>
      </c>
      <c r="H118" s="9">
        <f t="shared" si="21"/>
        <v>0</v>
      </c>
      <c r="I118" s="9">
        <f t="shared" si="11"/>
        <v>0</v>
      </c>
    </row>
    <row r="119" spans="2:9" s="35" customFormat="1" ht="15.75" x14ac:dyDescent="0.25">
      <c r="B119" s="7" t="s">
        <v>85</v>
      </c>
      <c r="C119" s="16">
        <v>2</v>
      </c>
      <c r="D119" s="5">
        <v>3</v>
      </c>
      <c r="E119" s="6">
        <v>5511</v>
      </c>
      <c r="F119" s="2">
        <v>200</v>
      </c>
      <c r="G119" s="9">
        <f t="shared" si="21"/>
        <v>14455300</v>
      </c>
      <c r="H119" s="9">
        <f t="shared" si="21"/>
        <v>0</v>
      </c>
      <c r="I119" s="9">
        <f t="shared" si="11"/>
        <v>0</v>
      </c>
    </row>
    <row r="120" spans="2:9" s="35" customFormat="1" ht="31.5" x14ac:dyDescent="0.25">
      <c r="B120" s="7" t="s">
        <v>86</v>
      </c>
      <c r="C120" s="16">
        <v>2</v>
      </c>
      <c r="D120" s="5">
        <v>3</v>
      </c>
      <c r="E120" s="6">
        <v>5511</v>
      </c>
      <c r="F120" s="2">
        <v>240</v>
      </c>
      <c r="G120" s="9">
        <v>14455300</v>
      </c>
      <c r="H120" s="9"/>
      <c r="I120" s="9">
        <f t="shared" si="11"/>
        <v>0</v>
      </c>
    </row>
    <row r="121" spans="2:9" s="35" customFormat="1" ht="94.5" x14ac:dyDescent="0.25">
      <c r="B121" s="4" t="s">
        <v>7</v>
      </c>
      <c r="C121" s="16">
        <v>2</v>
      </c>
      <c r="D121" s="5">
        <v>3</v>
      </c>
      <c r="E121" s="6">
        <v>5512</v>
      </c>
      <c r="F121" s="2"/>
      <c r="G121" s="9">
        <f t="shared" ref="G121:H122" si="22">G122</f>
        <v>434900</v>
      </c>
      <c r="H121" s="9">
        <f t="shared" si="22"/>
        <v>2189.6</v>
      </c>
      <c r="I121" s="9">
        <f t="shared" si="11"/>
        <v>0.50347206254311339</v>
      </c>
    </row>
    <row r="122" spans="2:9" s="35" customFormat="1" ht="15.75" x14ac:dyDescent="0.25">
      <c r="B122" s="7" t="s">
        <v>49</v>
      </c>
      <c r="C122" s="16">
        <v>2</v>
      </c>
      <c r="D122" s="5">
        <v>3</v>
      </c>
      <c r="E122" s="6">
        <v>5512</v>
      </c>
      <c r="F122" s="2">
        <v>300</v>
      </c>
      <c r="G122" s="9">
        <f t="shared" si="22"/>
        <v>434900</v>
      </c>
      <c r="H122" s="9">
        <f t="shared" si="22"/>
        <v>2189.6</v>
      </c>
      <c r="I122" s="9">
        <f t="shared" si="11"/>
        <v>0.50347206254311339</v>
      </c>
    </row>
    <row r="123" spans="2:9" s="35" customFormat="1" ht="31.5" x14ac:dyDescent="0.25">
      <c r="B123" s="7" t="s">
        <v>194</v>
      </c>
      <c r="C123" s="16">
        <v>2</v>
      </c>
      <c r="D123" s="5">
        <v>3</v>
      </c>
      <c r="E123" s="6">
        <v>5512</v>
      </c>
      <c r="F123" s="2">
        <v>320</v>
      </c>
      <c r="G123" s="9">
        <v>434900</v>
      </c>
      <c r="H123" s="9">
        <v>2189.6</v>
      </c>
      <c r="I123" s="9">
        <f t="shared" si="11"/>
        <v>0.50347206254311339</v>
      </c>
    </row>
    <row r="124" spans="2:9" s="35" customFormat="1" ht="31.5" x14ac:dyDescent="0.25">
      <c r="B124" s="4" t="s">
        <v>199</v>
      </c>
      <c r="C124" s="16">
        <v>3</v>
      </c>
      <c r="D124" s="5">
        <v>0</v>
      </c>
      <c r="E124" s="6">
        <v>0</v>
      </c>
      <c r="F124" s="2"/>
      <c r="G124" s="9">
        <f>G125+G128</f>
        <v>1600000</v>
      </c>
      <c r="H124" s="9">
        <f>H125+H128</f>
        <v>0</v>
      </c>
      <c r="I124" s="9">
        <f t="shared" si="11"/>
        <v>0</v>
      </c>
    </row>
    <row r="125" spans="2:9" s="35" customFormat="1" ht="78.75" x14ac:dyDescent="0.25">
      <c r="B125" s="4" t="s">
        <v>200</v>
      </c>
      <c r="C125" s="16">
        <v>3</v>
      </c>
      <c r="D125" s="5">
        <v>0</v>
      </c>
      <c r="E125" s="6">
        <v>2106</v>
      </c>
      <c r="F125" s="2"/>
      <c r="G125" s="9">
        <f t="shared" ref="G125:H126" si="23">G126</f>
        <v>16000</v>
      </c>
      <c r="H125" s="9">
        <f t="shared" si="23"/>
        <v>0</v>
      </c>
      <c r="I125" s="9">
        <f t="shared" si="11"/>
        <v>0</v>
      </c>
    </row>
    <row r="126" spans="2:9" s="35" customFormat="1" ht="15.75" x14ac:dyDescent="0.25">
      <c r="B126" s="7" t="s">
        <v>85</v>
      </c>
      <c r="C126" s="16">
        <v>3</v>
      </c>
      <c r="D126" s="5">
        <v>0</v>
      </c>
      <c r="E126" s="6">
        <v>2106</v>
      </c>
      <c r="F126" s="2">
        <v>200</v>
      </c>
      <c r="G126" s="9">
        <f t="shared" si="23"/>
        <v>16000</v>
      </c>
      <c r="H126" s="9">
        <f t="shared" si="23"/>
        <v>0</v>
      </c>
      <c r="I126" s="9">
        <f t="shared" si="11"/>
        <v>0</v>
      </c>
    </row>
    <row r="127" spans="2:9" s="35" customFormat="1" ht="31.5" x14ac:dyDescent="0.25">
      <c r="B127" s="7" t="s">
        <v>86</v>
      </c>
      <c r="C127" s="16">
        <v>3</v>
      </c>
      <c r="D127" s="5">
        <v>0</v>
      </c>
      <c r="E127" s="6">
        <v>2106</v>
      </c>
      <c r="F127" s="2">
        <v>240</v>
      </c>
      <c r="G127" s="9">
        <v>16000</v>
      </c>
      <c r="H127" s="9"/>
      <c r="I127" s="9">
        <f t="shared" si="11"/>
        <v>0</v>
      </c>
    </row>
    <row r="128" spans="2:9" s="35" customFormat="1" ht="78.75" x14ac:dyDescent="0.25">
      <c r="B128" s="7" t="s">
        <v>116</v>
      </c>
      <c r="C128" s="16">
        <v>3</v>
      </c>
      <c r="D128" s="5">
        <v>0</v>
      </c>
      <c r="E128" s="6">
        <v>5431</v>
      </c>
      <c r="F128" s="2"/>
      <c r="G128" s="9">
        <f>G129</f>
        <v>1584000</v>
      </c>
      <c r="H128" s="9"/>
      <c r="I128" s="9">
        <f t="shared" si="11"/>
        <v>0</v>
      </c>
    </row>
    <row r="129" spans="2:9" s="35" customFormat="1" ht="15.75" x14ac:dyDescent="0.25">
      <c r="B129" s="7" t="s">
        <v>85</v>
      </c>
      <c r="C129" s="16">
        <v>3</v>
      </c>
      <c r="D129" s="5">
        <v>0</v>
      </c>
      <c r="E129" s="6">
        <v>5431</v>
      </c>
      <c r="F129" s="2">
        <v>200</v>
      </c>
      <c r="G129" s="9">
        <f>G130</f>
        <v>1584000</v>
      </c>
      <c r="H129" s="9"/>
      <c r="I129" s="9">
        <f t="shared" si="11"/>
        <v>0</v>
      </c>
    </row>
    <row r="130" spans="2:9" s="35" customFormat="1" ht="31.5" x14ac:dyDescent="0.25">
      <c r="B130" s="7" t="s">
        <v>86</v>
      </c>
      <c r="C130" s="16">
        <v>3</v>
      </c>
      <c r="D130" s="5">
        <v>0</v>
      </c>
      <c r="E130" s="6">
        <v>5431</v>
      </c>
      <c r="F130" s="2">
        <v>240</v>
      </c>
      <c r="G130" s="9">
        <v>1584000</v>
      </c>
      <c r="H130" s="9"/>
      <c r="I130" s="9">
        <f t="shared" si="11"/>
        <v>0</v>
      </c>
    </row>
    <row r="131" spans="2:9" s="35" customFormat="1" ht="31.5" x14ac:dyDescent="0.25">
      <c r="B131" s="4" t="s">
        <v>201</v>
      </c>
      <c r="C131" s="16">
        <v>4</v>
      </c>
      <c r="D131" s="5">
        <v>0</v>
      </c>
      <c r="E131" s="6">
        <v>0</v>
      </c>
      <c r="F131" s="2"/>
      <c r="G131" s="9">
        <f>G132+G161+G174+G178</f>
        <v>167741900</v>
      </c>
      <c r="H131" s="9">
        <f>H132+H161+H174+H178</f>
        <v>32272906.190000001</v>
      </c>
      <c r="I131" s="9">
        <f t="shared" si="11"/>
        <v>19.239621221650644</v>
      </c>
    </row>
    <row r="132" spans="2:9" s="35" customFormat="1" ht="47.25" x14ac:dyDescent="0.25">
      <c r="B132" s="4" t="s">
        <v>202</v>
      </c>
      <c r="C132" s="16">
        <v>4</v>
      </c>
      <c r="D132" s="5">
        <v>1</v>
      </c>
      <c r="E132" s="6">
        <v>0</v>
      </c>
      <c r="F132" s="2"/>
      <c r="G132" s="9">
        <f>G133+G136+G142+G145+G154+G151+G157+G148+G139</f>
        <v>53046900</v>
      </c>
      <c r="H132" s="9">
        <f>H133+H136+H142+H145+H154+H151+H157+H148+H139</f>
        <v>11534188.82</v>
      </c>
      <c r="I132" s="9">
        <f t="shared" si="11"/>
        <v>21.743379575432307</v>
      </c>
    </row>
    <row r="133" spans="2:9" s="35" customFormat="1" ht="78.75" x14ac:dyDescent="0.25">
      <c r="B133" s="4" t="s">
        <v>203</v>
      </c>
      <c r="C133" s="16">
        <v>4</v>
      </c>
      <c r="D133" s="5">
        <v>1</v>
      </c>
      <c r="E133" s="6">
        <v>59</v>
      </c>
      <c r="F133" s="2"/>
      <c r="G133" s="9">
        <f t="shared" ref="G133:H134" si="24">G134</f>
        <v>47752100</v>
      </c>
      <c r="H133" s="9">
        <f t="shared" si="24"/>
        <v>11435360.4</v>
      </c>
      <c r="I133" s="9">
        <f t="shared" si="11"/>
        <v>23.947345561765871</v>
      </c>
    </row>
    <row r="134" spans="2:9" s="35" customFormat="1" ht="31.5" x14ac:dyDescent="0.25">
      <c r="B134" s="7" t="s">
        <v>80</v>
      </c>
      <c r="C134" s="16">
        <v>4</v>
      </c>
      <c r="D134" s="5">
        <v>1</v>
      </c>
      <c r="E134" s="6">
        <v>59</v>
      </c>
      <c r="F134" s="2">
        <v>600</v>
      </c>
      <c r="G134" s="9">
        <f t="shared" si="24"/>
        <v>47752100</v>
      </c>
      <c r="H134" s="9">
        <f t="shared" si="24"/>
        <v>11435360.4</v>
      </c>
      <c r="I134" s="9">
        <f t="shared" ref="I134:I194" si="25">H134/G134*100</f>
        <v>23.947345561765871</v>
      </c>
    </row>
    <row r="135" spans="2:9" s="35" customFormat="1" ht="15.75" x14ac:dyDescent="0.25">
      <c r="B135" s="7" t="s">
        <v>82</v>
      </c>
      <c r="C135" s="16">
        <v>4</v>
      </c>
      <c r="D135" s="5">
        <v>1</v>
      </c>
      <c r="E135" s="6">
        <v>59</v>
      </c>
      <c r="F135" s="2">
        <v>620</v>
      </c>
      <c r="G135" s="9">
        <v>47752100</v>
      </c>
      <c r="H135" s="9">
        <v>11435360.4</v>
      </c>
      <c r="I135" s="9">
        <f t="shared" si="25"/>
        <v>23.947345561765871</v>
      </c>
    </row>
    <row r="136" spans="2:9" s="35" customFormat="1" ht="78.75" x14ac:dyDescent="0.25">
      <c r="B136" s="4" t="s">
        <v>204</v>
      </c>
      <c r="C136" s="16">
        <v>4</v>
      </c>
      <c r="D136" s="5">
        <v>1</v>
      </c>
      <c r="E136" s="6">
        <v>2108</v>
      </c>
      <c r="F136" s="2"/>
      <c r="G136" s="9">
        <f t="shared" ref="G136:H137" si="26">G137</f>
        <v>106800</v>
      </c>
      <c r="H136" s="9">
        <f t="shared" si="26"/>
        <v>0</v>
      </c>
      <c r="I136" s="9">
        <f t="shared" si="25"/>
        <v>0</v>
      </c>
    </row>
    <row r="137" spans="2:9" s="35" customFormat="1" ht="31.5" x14ac:dyDescent="0.25">
      <c r="B137" s="7" t="s">
        <v>80</v>
      </c>
      <c r="C137" s="16">
        <v>4</v>
      </c>
      <c r="D137" s="5">
        <v>1</v>
      </c>
      <c r="E137" s="6">
        <v>2108</v>
      </c>
      <c r="F137" s="2">
        <v>600</v>
      </c>
      <c r="G137" s="9">
        <f t="shared" si="26"/>
        <v>106800</v>
      </c>
      <c r="H137" s="9">
        <f t="shared" si="26"/>
        <v>0</v>
      </c>
      <c r="I137" s="9">
        <f t="shared" si="25"/>
        <v>0</v>
      </c>
    </row>
    <row r="138" spans="2:9" s="35" customFormat="1" ht="15.75" x14ac:dyDescent="0.25">
      <c r="B138" s="7" t="s">
        <v>81</v>
      </c>
      <c r="C138" s="16">
        <v>4</v>
      </c>
      <c r="D138" s="5">
        <v>1</v>
      </c>
      <c r="E138" s="6">
        <v>2108</v>
      </c>
      <c r="F138" s="2">
        <v>610</v>
      </c>
      <c r="G138" s="9">
        <v>106800</v>
      </c>
      <c r="H138" s="9"/>
      <c r="I138" s="9">
        <f t="shared" si="25"/>
        <v>0</v>
      </c>
    </row>
    <row r="139" spans="2:9" s="35" customFormat="1" ht="63" x14ac:dyDescent="0.25">
      <c r="B139" s="7" t="s">
        <v>39</v>
      </c>
      <c r="C139" s="16">
        <v>4</v>
      </c>
      <c r="D139" s="5">
        <v>1</v>
      </c>
      <c r="E139" s="6">
        <v>4207</v>
      </c>
      <c r="F139" s="2"/>
      <c r="G139" s="9"/>
      <c r="H139" s="9">
        <f>H140</f>
        <v>-369905.38</v>
      </c>
      <c r="I139" s="9">
        <v>0</v>
      </c>
    </row>
    <row r="140" spans="2:9" s="35" customFormat="1" ht="31.5" x14ac:dyDescent="0.25">
      <c r="B140" s="7" t="s">
        <v>148</v>
      </c>
      <c r="C140" s="16">
        <v>4</v>
      </c>
      <c r="D140" s="5">
        <v>1</v>
      </c>
      <c r="E140" s="6">
        <v>4207</v>
      </c>
      <c r="F140" s="2">
        <v>400</v>
      </c>
      <c r="G140" s="9"/>
      <c r="H140" s="9">
        <f>H141</f>
        <v>-369905.38</v>
      </c>
      <c r="I140" s="9">
        <v>0</v>
      </c>
    </row>
    <row r="141" spans="2:9" s="35" customFormat="1" ht="15.75" x14ac:dyDescent="0.25">
      <c r="B141" s="7" t="s">
        <v>149</v>
      </c>
      <c r="C141" s="16">
        <v>4</v>
      </c>
      <c r="D141" s="5">
        <v>1</v>
      </c>
      <c r="E141" s="6">
        <v>4207</v>
      </c>
      <c r="F141" s="2">
        <v>410</v>
      </c>
      <c r="G141" s="9"/>
      <c r="H141" s="9">
        <v>-369905.38</v>
      </c>
      <c r="I141" s="9">
        <v>0</v>
      </c>
    </row>
    <row r="142" spans="2:9" s="35" customFormat="1" ht="94.5" x14ac:dyDescent="0.25">
      <c r="B142" s="4" t="s">
        <v>64</v>
      </c>
      <c r="C142" s="16">
        <v>4</v>
      </c>
      <c r="D142" s="5">
        <v>1</v>
      </c>
      <c r="E142" s="6">
        <v>5144</v>
      </c>
      <c r="F142" s="2"/>
      <c r="G142" s="9">
        <f t="shared" ref="G142:H143" si="27">G143</f>
        <v>11200</v>
      </c>
      <c r="H142" s="9">
        <f t="shared" si="27"/>
        <v>0</v>
      </c>
      <c r="I142" s="9">
        <f t="shared" si="25"/>
        <v>0</v>
      </c>
    </row>
    <row r="143" spans="2:9" s="35" customFormat="1" ht="31.5" x14ac:dyDescent="0.25">
      <c r="B143" s="7" t="s">
        <v>80</v>
      </c>
      <c r="C143" s="16">
        <v>4</v>
      </c>
      <c r="D143" s="5">
        <v>1</v>
      </c>
      <c r="E143" s="6">
        <v>5144</v>
      </c>
      <c r="F143" s="2">
        <v>600</v>
      </c>
      <c r="G143" s="9">
        <f t="shared" si="27"/>
        <v>11200</v>
      </c>
      <c r="H143" s="9">
        <f t="shared" si="27"/>
        <v>0</v>
      </c>
      <c r="I143" s="9">
        <f t="shared" si="25"/>
        <v>0</v>
      </c>
    </row>
    <row r="144" spans="2:9" s="35" customFormat="1" ht="15.75" x14ac:dyDescent="0.25">
      <c r="B144" s="7" t="s">
        <v>82</v>
      </c>
      <c r="C144" s="16">
        <v>4</v>
      </c>
      <c r="D144" s="5">
        <v>1</v>
      </c>
      <c r="E144" s="6">
        <v>5144</v>
      </c>
      <c r="F144" s="2">
        <v>620</v>
      </c>
      <c r="G144" s="9">
        <v>11200</v>
      </c>
      <c r="H144" s="9"/>
      <c r="I144" s="9">
        <f t="shared" si="25"/>
        <v>0</v>
      </c>
    </row>
    <row r="145" spans="2:9" s="35" customFormat="1" ht="94.5" x14ac:dyDescent="0.25">
      <c r="B145" s="4" t="s">
        <v>65</v>
      </c>
      <c r="C145" s="16">
        <v>4</v>
      </c>
      <c r="D145" s="5">
        <v>1</v>
      </c>
      <c r="E145" s="6">
        <v>5417</v>
      </c>
      <c r="F145" s="2"/>
      <c r="G145" s="9">
        <f>G146</f>
        <v>605200</v>
      </c>
      <c r="H145" s="9">
        <f>H146+H148</f>
        <v>0</v>
      </c>
      <c r="I145" s="9">
        <f t="shared" si="25"/>
        <v>0</v>
      </c>
    </row>
    <row r="146" spans="2:9" s="35" customFormat="1" ht="31.5" x14ac:dyDescent="0.25">
      <c r="B146" s="7" t="s">
        <v>80</v>
      </c>
      <c r="C146" s="16">
        <v>4</v>
      </c>
      <c r="D146" s="5">
        <v>1</v>
      </c>
      <c r="E146" s="6">
        <v>5417</v>
      </c>
      <c r="F146" s="2">
        <v>600</v>
      </c>
      <c r="G146" s="9">
        <f>G147</f>
        <v>605200</v>
      </c>
      <c r="H146" s="9">
        <f>H147</f>
        <v>0</v>
      </c>
      <c r="I146" s="9">
        <f t="shared" si="25"/>
        <v>0</v>
      </c>
    </row>
    <row r="147" spans="2:9" s="35" customFormat="1" ht="15.75" x14ac:dyDescent="0.25">
      <c r="B147" s="7" t="s">
        <v>81</v>
      </c>
      <c r="C147" s="16">
        <v>4</v>
      </c>
      <c r="D147" s="5">
        <v>1</v>
      </c>
      <c r="E147" s="6">
        <v>5417</v>
      </c>
      <c r="F147" s="2">
        <v>610</v>
      </c>
      <c r="G147" s="9">
        <v>605200</v>
      </c>
      <c r="H147" s="9"/>
      <c r="I147" s="9">
        <f t="shared" si="25"/>
        <v>0</v>
      </c>
    </row>
    <row r="148" spans="2:9" s="35" customFormat="1" ht="78.75" x14ac:dyDescent="0.25">
      <c r="B148" s="7" t="s">
        <v>66</v>
      </c>
      <c r="C148" s="16">
        <v>4</v>
      </c>
      <c r="D148" s="5">
        <v>1</v>
      </c>
      <c r="E148" s="6">
        <v>5418</v>
      </c>
      <c r="F148" s="2"/>
      <c r="G148" s="9">
        <f>G149</f>
        <v>520000</v>
      </c>
      <c r="H148" s="9">
        <f>H149+H150</f>
        <v>0</v>
      </c>
      <c r="I148" s="9">
        <f t="shared" si="25"/>
        <v>0</v>
      </c>
    </row>
    <row r="149" spans="2:9" s="35" customFormat="1" ht="31.5" x14ac:dyDescent="0.25">
      <c r="B149" s="7" t="s">
        <v>80</v>
      </c>
      <c r="C149" s="16">
        <v>4</v>
      </c>
      <c r="D149" s="5">
        <v>1</v>
      </c>
      <c r="E149" s="6">
        <v>5418</v>
      </c>
      <c r="F149" s="2">
        <v>600</v>
      </c>
      <c r="G149" s="9">
        <f>G150</f>
        <v>520000</v>
      </c>
      <c r="H149" s="9"/>
      <c r="I149" s="9">
        <f t="shared" si="25"/>
        <v>0</v>
      </c>
    </row>
    <row r="150" spans="2:9" s="35" customFormat="1" ht="15.75" x14ac:dyDescent="0.25">
      <c r="B150" s="7" t="s">
        <v>82</v>
      </c>
      <c r="C150" s="16">
        <v>4</v>
      </c>
      <c r="D150" s="5">
        <v>1</v>
      </c>
      <c r="E150" s="6">
        <v>5418</v>
      </c>
      <c r="F150" s="2">
        <v>620</v>
      </c>
      <c r="G150" s="9">
        <v>520000</v>
      </c>
      <c r="H150" s="9"/>
      <c r="I150" s="9">
        <f t="shared" si="25"/>
        <v>0</v>
      </c>
    </row>
    <row r="151" spans="2:9" s="35" customFormat="1" ht="141.75" x14ac:dyDescent="0.25">
      <c r="B151" s="7" t="s">
        <v>67</v>
      </c>
      <c r="C151" s="16">
        <v>4</v>
      </c>
      <c r="D151" s="5">
        <v>1</v>
      </c>
      <c r="E151" s="6">
        <v>5471</v>
      </c>
      <c r="F151" s="2"/>
      <c r="G151" s="9">
        <f t="shared" ref="G151:H152" si="28">G152</f>
        <v>2347000</v>
      </c>
      <c r="H151" s="9">
        <f t="shared" si="28"/>
        <v>456750</v>
      </c>
      <c r="I151" s="9">
        <f t="shared" si="25"/>
        <v>19.461014060502769</v>
      </c>
    </row>
    <row r="152" spans="2:9" s="35" customFormat="1" ht="31.5" x14ac:dyDescent="0.25">
      <c r="B152" s="7" t="s">
        <v>80</v>
      </c>
      <c r="C152" s="16">
        <v>4</v>
      </c>
      <c r="D152" s="5">
        <v>1</v>
      </c>
      <c r="E152" s="6">
        <v>5471</v>
      </c>
      <c r="F152" s="2">
        <v>600</v>
      </c>
      <c r="G152" s="9">
        <f t="shared" si="28"/>
        <v>2347000</v>
      </c>
      <c r="H152" s="9">
        <f t="shared" si="28"/>
        <v>456750</v>
      </c>
      <c r="I152" s="9">
        <f t="shared" si="25"/>
        <v>19.461014060502769</v>
      </c>
    </row>
    <row r="153" spans="2:9" s="35" customFormat="1" ht="15.75" x14ac:dyDescent="0.25">
      <c r="B153" s="7" t="s">
        <v>82</v>
      </c>
      <c r="C153" s="16">
        <v>4</v>
      </c>
      <c r="D153" s="5">
        <v>1</v>
      </c>
      <c r="E153" s="6">
        <v>5471</v>
      </c>
      <c r="F153" s="2">
        <v>620</v>
      </c>
      <c r="G153" s="9">
        <v>2347000</v>
      </c>
      <c r="H153" s="9">
        <v>456750</v>
      </c>
      <c r="I153" s="9">
        <f t="shared" si="25"/>
        <v>19.461014060502769</v>
      </c>
    </row>
    <row r="154" spans="2:9" s="35" customFormat="1" ht="110.25" x14ac:dyDescent="0.25">
      <c r="B154" s="4" t="s">
        <v>8</v>
      </c>
      <c r="C154" s="16">
        <v>4</v>
      </c>
      <c r="D154" s="5">
        <v>1</v>
      </c>
      <c r="E154" s="6">
        <v>5517</v>
      </c>
      <c r="F154" s="2"/>
      <c r="G154" s="9">
        <f t="shared" ref="G154:H155" si="29">G155</f>
        <v>179100</v>
      </c>
      <c r="H154" s="9">
        <f t="shared" si="29"/>
        <v>8983.7999999999993</v>
      </c>
      <c r="I154" s="9">
        <f t="shared" si="25"/>
        <v>5.0160804020100498</v>
      </c>
    </row>
    <row r="155" spans="2:9" s="35" customFormat="1" ht="15.75" x14ac:dyDescent="0.25">
      <c r="B155" s="7" t="s">
        <v>85</v>
      </c>
      <c r="C155" s="16">
        <v>4</v>
      </c>
      <c r="D155" s="5">
        <v>1</v>
      </c>
      <c r="E155" s="6">
        <v>5517</v>
      </c>
      <c r="F155" s="2">
        <v>200</v>
      </c>
      <c r="G155" s="9">
        <f t="shared" si="29"/>
        <v>179100</v>
      </c>
      <c r="H155" s="9">
        <f t="shared" si="29"/>
        <v>8983.7999999999993</v>
      </c>
      <c r="I155" s="9">
        <f t="shared" si="25"/>
        <v>5.0160804020100498</v>
      </c>
    </row>
    <row r="156" spans="2:9" s="35" customFormat="1" ht="31.5" x14ac:dyDescent="0.25">
      <c r="B156" s="7" t="s">
        <v>86</v>
      </c>
      <c r="C156" s="16">
        <v>4</v>
      </c>
      <c r="D156" s="5">
        <v>1</v>
      </c>
      <c r="E156" s="6">
        <v>5517</v>
      </c>
      <c r="F156" s="2">
        <v>240</v>
      </c>
      <c r="G156" s="9">
        <v>179100</v>
      </c>
      <c r="H156" s="9">
        <v>8983.7999999999993</v>
      </c>
      <c r="I156" s="9">
        <f t="shared" si="25"/>
        <v>5.0160804020100498</v>
      </c>
    </row>
    <row r="157" spans="2:9" s="35" customFormat="1" ht="63" x14ac:dyDescent="0.25">
      <c r="B157" s="7" t="s">
        <v>51</v>
      </c>
      <c r="C157" s="16">
        <v>4</v>
      </c>
      <c r="D157" s="5">
        <v>1</v>
      </c>
      <c r="E157" s="6">
        <v>9999</v>
      </c>
      <c r="F157" s="1"/>
      <c r="G157" s="9">
        <f>G158</f>
        <v>1525500</v>
      </c>
      <c r="H157" s="9">
        <f>H158</f>
        <v>3000</v>
      </c>
      <c r="I157" s="9">
        <f t="shared" si="25"/>
        <v>0.19665683382497542</v>
      </c>
    </row>
    <row r="158" spans="2:9" s="35" customFormat="1" ht="31.5" x14ac:dyDescent="0.25">
      <c r="B158" s="7" t="s">
        <v>80</v>
      </c>
      <c r="C158" s="16">
        <v>4</v>
      </c>
      <c r="D158" s="5">
        <v>1</v>
      </c>
      <c r="E158" s="6">
        <v>9999</v>
      </c>
      <c r="F158" s="1">
        <v>600</v>
      </c>
      <c r="G158" s="9">
        <f>G159+G160</f>
        <v>1525500</v>
      </c>
      <c r="H158" s="9">
        <f>H159+H160</f>
        <v>3000</v>
      </c>
      <c r="I158" s="9">
        <f t="shared" si="25"/>
        <v>0.19665683382497542</v>
      </c>
    </row>
    <row r="159" spans="2:9" s="35" customFormat="1" ht="15.75" x14ac:dyDescent="0.25">
      <c r="B159" s="7" t="s">
        <v>81</v>
      </c>
      <c r="C159" s="16">
        <v>4</v>
      </c>
      <c r="D159" s="5">
        <v>1</v>
      </c>
      <c r="E159" s="6">
        <v>9999</v>
      </c>
      <c r="F159" s="1">
        <v>610</v>
      </c>
      <c r="G159" s="9">
        <v>100000</v>
      </c>
      <c r="H159" s="9"/>
      <c r="I159" s="9">
        <f t="shared" si="25"/>
        <v>0</v>
      </c>
    </row>
    <row r="160" spans="2:9" s="35" customFormat="1" ht="15.75" x14ac:dyDescent="0.25">
      <c r="B160" s="7" t="s">
        <v>82</v>
      </c>
      <c r="C160" s="16">
        <v>4</v>
      </c>
      <c r="D160" s="5">
        <v>1</v>
      </c>
      <c r="E160" s="6">
        <v>9999</v>
      </c>
      <c r="F160" s="1">
        <v>620</v>
      </c>
      <c r="G160" s="9">
        <v>1425500</v>
      </c>
      <c r="H160" s="9">
        <v>3000</v>
      </c>
      <c r="I160" s="9">
        <f t="shared" si="25"/>
        <v>0.2104524728165556</v>
      </c>
    </row>
    <row r="161" spans="2:9" s="35" customFormat="1" ht="47.25" x14ac:dyDescent="0.25">
      <c r="B161" s="4" t="s">
        <v>5</v>
      </c>
      <c r="C161" s="16">
        <v>4</v>
      </c>
      <c r="D161" s="5">
        <v>2</v>
      </c>
      <c r="E161" s="6">
        <v>0</v>
      </c>
      <c r="F161" s="2"/>
      <c r="G161" s="9">
        <f>G162+G166+G170</f>
        <v>111636900</v>
      </c>
      <c r="H161" s="9">
        <f>H162+H166+H170</f>
        <v>20171279.98</v>
      </c>
      <c r="I161" s="9">
        <f t="shared" si="25"/>
        <v>18.068649326521964</v>
      </c>
    </row>
    <row r="162" spans="2:9" s="35" customFormat="1" ht="63" x14ac:dyDescent="0.25">
      <c r="B162" s="4" t="s">
        <v>6</v>
      </c>
      <c r="C162" s="16">
        <v>4</v>
      </c>
      <c r="D162" s="5">
        <v>2</v>
      </c>
      <c r="E162" s="6">
        <v>59</v>
      </c>
      <c r="F162" s="2"/>
      <c r="G162" s="9">
        <f>G163</f>
        <v>91918100</v>
      </c>
      <c r="H162" s="9">
        <f>H163</f>
        <v>16714933.780000001</v>
      </c>
      <c r="I162" s="9">
        <f t="shared" si="25"/>
        <v>18.184594524908587</v>
      </c>
    </row>
    <row r="163" spans="2:9" s="35" customFormat="1" ht="31.5" x14ac:dyDescent="0.25">
      <c r="B163" s="7" t="s">
        <v>80</v>
      </c>
      <c r="C163" s="16">
        <v>4</v>
      </c>
      <c r="D163" s="5">
        <v>2</v>
      </c>
      <c r="E163" s="6">
        <v>59</v>
      </c>
      <c r="F163" s="2">
        <v>600</v>
      </c>
      <c r="G163" s="9">
        <f>G164+G165</f>
        <v>91918100</v>
      </c>
      <c r="H163" s="9">
        <f>H164+H165</f>
        <v>16714933.780000001</v>
      </c>
      <c r="I163" s="9">
        <f t="shared" si="25"/>
        <v>18.184594524908587</v>
      </c>
    </row>
    <row r="164" spans="2:9" s="35" customFormat="1" ht="15.75" x14ac:dyDescent="0.25">
      <c r="B164" s="7" t="s">
        <v>81</v>
      </c>
      <c r="C164" s="16">
        <v>4</v>
      </c>
      <c r="D164" s="5">
        <v>2</v>
      </c>
      <c r="E164" s="6">
        <v>59</v>
      </c>
      <c r="F164" s="2">
        <v>610</v>
      </c>
      <c r="G164" s="9">
        <v>53156800</v>
      </c>
      <c r="H164" s="9">
        <v>8992492.6600000001</v>
      </c>
      <c r="I164" s="9">
        <f t="shared" si="25"/>
        <v>16.916918738524515</v>
      </c>
    </row>
    <row r="165" spans="2:9" s="35" customFormat="1" ht="15.75" x14ac:dyDescent="0.25">
      <c r="B165" s="7" t="s">
        <v>82</v>
      </c>
      <c r="C165" s="16">
        <v>4</v>
      </c>
      <c r="D165" s="5">
        <v>2</v>
      </c>
      <c r="E165" s="6">
        <v>59</v>
      </c>
      <c r="F165" s="2">
        <v>620</v>
      </c>
      <c r="G165" s="9">
        <v>38761300</v>
      </c>
      <c r="H165" s="9">
        <v>7722441.1200000001</v>
      </c>
      <c r="I165" s="9">
        <f t="shared" si="25"/>
        <v>19.923070485252044</v>
      </c>
    </row>
    <row r="166" spans="2:9" s="35" customFormat="1" ht="141.75" x14ac:dyDescent="0.25">
      <c r="B166" s="4" t="s">
        <v>52</v>
      </c>
      <c r="C166" s="16">
        <v>4</v>
      </c>
      <c r="D166" s="5">
        <v>2</v>
      </c>
      <c r="E166" s="6">
        <v>5471</v>
      </c>
      <c r="F166" s="2"/>
      <c r="G166" s="9">
        <f>G167</f>
        <v>17299100</v>
      </c>
      <c r="H166" s="9">
        <f>H167</f>
        <v>3358250</v>
      </c>
      <c r="I166" s="9">
        <f t="shared" si="25"/>
        <v>19.412859628535589</v>
      </c>
    </row>
    <row r="167" spans="2:9" s="35" customFormat="1" ht="31.5" x14ac:dyDescent="0.25">
      <c r="B167" s="7" t="s">
        <v>80</v>
      </c>
      <c r="C167" s="16">
        <v>4</v>
      </c>
      <c r="D167" s="5">
        <v>2</v>
      </c>
      <c r="E167" s="6">
        <v>5471</v>
      </c>
      <c r="F167" s="2">
        <v>600</v>
      </c>
      <c r="G167" s="9">
        <f>G168+G169</f>
        <v>17299100</v>
      </c>
      <c r="H167" s="9">
        <f>H168+H169</f>
        <v>3358250</v>
      </c>
      <c r="I167" s="9">
        <f t="shared" si="25"/>
        <v>19.412859628535589</v>
      </c>
    </row>
    <row r="168" spans="2:9" s="35" customFormat="1" ht="15.75" x14ac:dyDescent="0.25">
      <c r="B168" s="7" t="s">
        <v>81</v>
      </c>
      <c r="C168" s="16">
        <v>4</v>
      </c>
      <c r="D168" s="5">
        <v>2</v>
      </c>
      <c r="E168" s="6">
        <v>5471</v>
      </c>
      <c r="F168" s="2">
        <v>610</v>
      </c>
      <c r="G168" s="9">
        <v>5912600</v>
      </c>
      <c r="H168" s="9">
        <v>1134000</v>
      </c>
      <c r="I168" s="9">
        <f t="shared" si="25"/>
        <v>19.179379629942833</v>
      </c>
    </row>
    <row r="169" spans="2:9" s="35" customFormat="1" ht="15.75" x14ac:dyDescent="0.25">
      <c r="B169" s="7" t="s">
        <v>82</v>
      </c>
      <c r="C169" s="16">
        <v>4</v>
      </c>
      <c r="D169" s="5">
        <v>2</v>
      </c>
      <c r="E169" s="6">
        <v>5471</v>
      </c>
      <c r="F169" s="2">
        <v>620</v>
      </c>
      <c r="G169" s="9">
        <v>11386500</v>
      </c>
      <c r="H169" s="9">
        <v>2224250</v>
      </c>
      <c r="I169" s="9">
        <f t="shared" si="25"/>
        <v>19.534097396039169</v>
      </c>
    </row>
    <row r="170" spans="2:9" s="35" customFormat="1" ht="63" x14ac:dyDescent="0.25">
      <c r="B170" s="4" t="s">
        <v>106</v>
      </c>
      <c r="C170" s="16">
        <v>4</v>
      </c>
      <c r="D170" s="5">
        <v>2</v>
      </c>
      <c r="E170" s="6">
        <v>9999</v>
      </c>
      <c r="F170" s="2"/>
      <c r="G170" s="9">
        <f>G171</f>
        <v>2419700</v>
      </c>
      <c r="H170" s="9">
        <f>H171</f>
        <v>98096.2</v>
      </c>
      <c r="I170" s="9">
        <f t="shared" si="25"/>
        <v>4.0540645534570405</v>
      </c>
    </row>
    <row r="171" spans="2:9" s="35" customFormat="1" ht="31.5" x14ac:dyDescent="0.25">
      <c r="B171" s="7" t="s">
        <v>80</v>
      </c>
      <c r="C171" s="16">
        <v>4</v>
      </c>
      <c r="D171" s="5">
        <v>2</v>
      </c>
      <c r="E171" s="6">
        <v>9999</v>
      </c>
      <c r="F171" s="2">
        <v>600</v>
      </c>
      <c r="G171" s="9">
        <f>G172+G173</f>
        <v>2419700</v>
      </c>
      <c r="H171" s="9">
        <f>H172+H173</f>
        <v>98096.2</v>
      </c>
      <c r="I171" s="9">
        <f t="shared" si="25"/>
        <v>4.0540645534570405</v>
      </c>
    </row>
    <row r="172" spans="2:9" s="35" customFormat="1" ht="15.75" x14ac:dyDescent="0.25">
      <c r="B172" s="7" t="s">
        <v>81</v>
      </c>
      <c r="C172" s="16">
        <v>4</v>
      </c>
      <c r="D172" s="5">
        <v>2</v>
      </c>
      <c r="E172" s="6">
        <v>9999</v>
      </c>
      <c r="F172" s="2">
        <v>610</v>
      </c>
      <c r="G172" s="9">
        <v>250000</v>
      </c>
      <c r="H172" s="9">
        <v>98096.2</v>
      </c>
      <c r="I172" s="9">
        <f t="shared" si="25"/>
        <v>39.238479999999996</v>
      </c>
    </row>
    <row r="173" spans="2:9" s="35" customFormat="1" ht="15.75" x14ac:dyDescent="0.25">
      <c r="B173" s="7" t="s">
        <v>82</v>
      </c>
      <c r="C173" s="16">
        <v>4</v>
      </c>
      <c r="D173" s="5">
        <v>2</v>
      </c>
      <c r="E173" s="6">
        <v>9999</v>
      </c>
      <c r="F173" s="2">
        <v>620</v>
      </c>
      <c r="G173" s="9">
        <v>2169700</v>
      </c>
      <c r="H173" s="9"/>
      <c r="I173" s="9">
        <f t="shared" si="25"/>
        <v>0</v>
      </c>
    </row>
    <row r="174" spans="2:9" s="35" customFormat="1" ht="47.25" x14ac:dyDescent="0.25">
      <c r="B174" s="4" t="s">
        <v>107</v>
      </c>
      <c r="C174" s="16">
        <v>4</v>
      </c>
      <c r="D174" s="5">
        <v>3</v>
      </c>
      <c r="E174" s="6">
        <v>0</v>
      </c>
      <c r="F174" s="2"/>
      <c r="G174" s="9">
        <f t="shared" ref="G174:H176" si="30">G175</f>
        <v>30000</v>
      </c>
      <c r="H174" s="9">
        <f t="shared" si="30"/>
        <v>0</v>
      </c>
      <c r="I174" s="9">
        <f t="shared" si="25"/>
        <v>0</v>
      </c>
    </row>
    <row r="175" spans="2:9" s="35" customFormat="1" ht="47.25" x14ac:dyDescent="0.25">
      <c r="B175" s="4" t="s">
        <v>108</v>
      </c>
      <c r="C175" s="16">
        <v>4</v>
      </c>
      <c r="D175" s="5">
        <v>3</v>
      </c>
      <c r="E175" s="6">
        <v>9999</v>
      </c>
      <c r="F175" s="2"/>
      <c r="G175" s="9">
        <f t="shared" si="30"/>
        <v>30000</v>
      </c>
      <c r="H175" s="9">
        <f t="shared" si="30"/>
        <v>0</v>
      </c>
      <c r="I175" s="9">
        <f t="shared" si="25"/>
        <v>0</v>
      </c>
    </row>
    <row r="176" spans="2:9" s="35" customFormat="1" ht="31.5" x14ac:dyDescent="0.25">
      <c r="B176" s="7" t="s">
        <v>80</v>
      </c>
      <c r="C176" s="16">
        <v>4</v>
      </c>
      <c r="D176" s="5">
        <v>3</v>
      </c>
      <c r="E176" s="6">
        <v>9999</v>
      </c>
      <c r="F176" s="2">
        <v>600</v>
      </c>
      <c r="G176" s="9">
        <f t="shared" si="30"/>
        <v>30000</v>
      </c>
      <c r="H176" s="9">
        <f t="shared" si="30"/>
        <v>0</v>
      </c>
      <c r="I176" s="9">
        <f t="shared" si="25"/>
        <v>0</v>
      </c>
    </row>
    <row r="177" spans="2:9" s="35" customFormat="1" ht="15.75" x14ac:dyDescent="0.25">
      <c r="B177" s="7" t="s">
        <v>82</v>
      </c>
      <c r="C177" s="16">
        <v>4</v>
      </c>
      <c r="D177" s="5">
        <v>3</v>
      </c>
      <c r="E177" s="6">
        <v>9999</v>
      </c>
      <c r="F177" s="2">
        <v>620</v>
      </c>
      <c r="G177" s="9">
        <v>30000</v>
      </c>
      <c r="H177" s="9"/>
      <c r="I177" s="9">
        <f t="shared" si="25"/>
        <v>0</v>
      </c>
    </row>
    <row r="178" spans="2:9" s="35" customFormat="1" ht="47.25" x14ac:dyDescent="0.25">
      <c r="B178" s="4" t="s">
        <v>23</v>
      </c>
      <c r="C178" s="16">
        <v>4</v>
      </c>
      <c r="D178" s="5">
        <v>4</v>
      </c>
      <c r="E178" s="6">
        <v>0</v>
      </c>
      <c r="F178" s="2"/>
      <c r="G178" s="9">
        <f t="shared" ref="G178:H180" si="31">G179</f>
        <v>3028100</v>
      </c>
      <c r="H178" s="9">
        <f t="shared" si="31"/>
        <v>567437.39</v>
      </c>
      <c r="I178" s="9">
        <f t="shared" si="25"/>
        <v>18.739057164558634</v>
      </c>
    </row>
    <row r="179" spans="2:9" s="35" customFormat="1" ht="63" x14ac:dyDescent="0.25">
      <c r="B179" s="4" t="s">
        <v>24</v>
      </c>
      <c r="C179" s="16">
        <v>4</v>
      </c>
      <c r="D179" s="5">
        <v>4</v>
      </c>
      <c r="E179" s="6">
        <v>59</v>
      </c>
      <c r="F179" s="2"/>
      <c r="G179" s="9">
        <f t="shared" si="31"/>
        <v>3028100</v>
      </c>
      <c r="H179" s="9">
        <f t="shared" si="31"/>
        <v>567437.39</v>
      </c>
      <c r="I179" s="9">
        <f t="shared" si="25"/>
        <v>18.739057164558634</v>
      </c>
    </row>
    <row r="180" spans="2:9" s="35" customFormat="1" ht="47.25" x14ac:dyDescent="0.25">
      <c r="B180" s="7" t="s">
        <v>70</v>
      </c>
      <c r="C180" s="16">
        <v>4</v>
      </c>
      <c r="D180" s="5">
        <v>4</v>
      </c>
      <c r="E180" s="6">
        <v>59</v>
      </c>
      <c r="F180" s="2">
        <v>100</v>
      </c>
      <c r="G180" s="9">
        <f t="shared" si="31"/>
        <v>3028100</v>
      </c>
      <c r="H180" s="9">
        <f t="shared" si="31"/>
        <v>567437.39</v>
      </c>
      <c r="I180" s="9">
        <f t="shared" si="25"/>
        <v>18.739057164558634</v>
      </c>
    </row>
    <row r="181" spans="2:9" s="35" customFormat="1" ht="15.75" x14ac:dyDescent="0.25">
      <c r="B181" s="7" t="s">
        <v>71</v>
      </c>
      <c r="C181" s="16">
        <v>4</v>
      </c>
      <c r="D181" s="5">
        <v>4</v>
      </c>
      <c r="E181" s="6">
        <v>59</v>
      </c>
      <c r="F181" s="2">
        <v>110</v>
      </c>
      <c r="G181" s="9">
        <v>3028100</v>
      </c>
      <c r="H181" s="9">
        <v>567437.39</v>
      </c>
      <c r="I181" s="9">
        <f t="shared" si="25"/>
        <v>18.739057164558634</v>
      </c>
    </row>
    <row r="182" spans="2:9" s="35" customFormat="1" ht="31.5" x14ac:dyDescent="0.25">
      <c r="B182" s="4" t="s">
        <v>136</v>
      </c>
      <c r="C182" s="16">
        <v>5</v>
      </c>
      <c r="D182" s="5">
        <v>0</v>
      </c>
      <c r="E182" s="6">
        <v>0</v>
      </c>
      <c r="F182" s="2"/>
      <c r="G182" s="9">
        <f>G183+G203</f>
        <v>85766700</v>
      </c>
      <c r="H182" s="9">
        <f>H183+H203</f>
        <v>15336884</v>
      </c>
      <c r="I182" s="9">
        <f t="shared" si="25"/>
        <v>17.882096431365554</v>
      </c>
    </row>
    <row r="183" spans="2:9" s="35" customFormat="1" ht="63" x14ac:dyDescent="0.25">
      <c r="B183" s="4" t="s">
        <v>137</v>
      </c>
      <c r="C183" s="16">
        <v>5</v>
      </c>
      <c r="D183" s="5">
        <v>1</v>
      </c>
      <c r="E183" s="6">
        <v>0</v>
      </c>
      <c r="F183" s="2"/>
      <c r="G183" s="9">
        <f>G184+G187+G198+G195+G190</f>
        <v>22552000</v>
      </c>
      <c r="H183" s="9">
        <f>H184+H187+H198+H195+H190</f>
        <v>3630092.3600000003</v>
      </c>
      <c r="I183" s="9">
        <f t="shared" si="25"/>
        <v>16.096542923022351</v>
      </c>
    </row>
    <row r="184" spans="2:9" s="35" customFormat="1" ht="78.75" x14ac:dyDescent="0.25">
      <c r="B184" s="4" t="s">
        <v>138</v>
      </c>
      <c r="C184" s="16">
        <v>5</v>
      </c>
      <c r="D184" s="5">
        <v>1</v>
      </c>
      <c r="E184" s="6">
        <v>59</v>
      </c>
      <c r="F184" s="2"/>
      <c r="G184" s="9">
        <f t="shared" ref="G184:H185" si="32">G185</f>
        <v>19303000</v>
      </c>
      <c r="H184" s="9">
        <f t="shared" si="32"/>
        <v>3465489.62</v>
      </c>
      <c r="I184" s="9">
        <f t="shared" si="25"/>
        <v>17.95311412733772</v>
      </c>
    </row>
    <row r="185" spans="2:9" s="35" customFormat="1" ht="31.5" x14ac:dyDescent="0.25">
      <c r="B185" s="7" t="s">
        <v>80</v>
      </c>
      <c r="C185" s="16">
        <v>5</v>
      </c>
      <c r="D185" s="5">
        <v>1</v>
      </c>
      <c r="E185" s="6">
        <v>59</v>
      </c>
      <c r="F185" s="2">
        <v>600</v>
      </c>
      <c r="G185" s="9">
        <f t="shared" si="32"/>
        <v>19303000</v>
      </c>
      <c r="H185" s="9">
        <f t="shared" si="32"/>
        <v>3465489.62</v>
      </c>
      <c r="I185" s="9">
        <f t="shared" si="25"/>
        <v>17.95311412733772</v>
      </c>
    </row>
    <row r="186" spans="2:9" s="35" customFormat="1" ht="15.75" x14ac:dyDescent="0.25">
      <c r="B186" s="7" t="s">
        <v>82</v>
      </c>
      <c r="C186" s="16">
        <v>5</v>
      </c>
      <c r="D186" s="5">
        <v>1</v>
      </c>
      <c r="E186" s="6">
        <v>59</v>
      </c>
      <c r="F186" s="2">
        <v>620</v>
      </c>
      <c r="G186" s="9">
        <v>19303000</v>
      </c>
      <c r="H186" s="9">
        <v>3465489.62</v>
      </c>
      <c r="I186" s="9">
        <f t="shared" si="25"/>
        <v>17.95311412733772</v>
      </c>
    </row>
    <row r="187" spans="2:9" s="35" customFormat="1" ht="94.5" x14ac:dyDescent="0.25">
      <c r="B187" s="4" t="s">
        <v>53</v>
      </c>
      <c r="C187" s="16">
        <v>5</v>
      </c>
      <c r="D187" s="5">
        <v>1</v>
      </c>
      <c r="E187" s="6">
        <v>5431</v>
      </c>
      <c r="F187" s="2"/>
      <c r="G187" s="9">
        <f t="shared" ref="G187:H188" si="33">G188</f>
        <v>671900</v>
      </c>
      <c r="H187" s="9">
        <f t="shared" si="33"/>
        <v>0</v>
      </c>
      <c r="I187" s="9">
        <f t="shared" si="25"/>
        <v>0</v>
      </c>
    </row>
    <row r="188" spans="2:9" s="35" customFormat="1" ht="15.75" x14ac:dyDescent="0.25">
      <c r="B188" s="7" t="s">
        <v>85</v>
      </c>
      <c r="C188" s="16">
        <v>5</v>
      </c>
      <c r="D188" s="5">
        <v>1</v>
      </c>
      <c r="E188" s="6">
        <v>5431</v>
      </c>
      <c r="F188" s="2">
        <v>200</v>
      </c>
      <c r="G188" s="9">
        <f t="shared" si="33"/>
        <v>671900</v>
      </c>
      <c r="H188" s="9">
        <f t="shared" si="33"/>
        <v>0</v>
      </c>
      <c r="I188" s="9">
        <f t="shared" si="25"/>
        <v>0</v>
      </c>
    </row>
    <row r="189" spans="2:9" s="35" customFormat="1" ht="31.5" x14ac:dyDescent="0.25">
      <c r="B189" s="7" t="s">
        <v>86</v>
      </c>
      <c r="C189" s="16">
        <v>5</v>
      </c>
      <c r="D189" s="5">
        <v>1</v>
      </c>
      <c r="E189" s="6">
        <v>5431</v>
      </c>
      <c r="F189" s="2">
        <v>240</v>
      </c>
      <c r="G189" s="9">
        <v>671900</v>
      </c>
      <c r="H189" s="9"/>
      <c r="I189" s="9">
        <f t="shared" si="25"/>
        <v>0</v>
      </c>
    </row>
    <row r="190" spans="2:9" s="35" customFormat="1" ht="110.25" x14ac:dyDescent="0.25">
      <c r="B190" s="7" t="s">
        <v>54</v>
      </c>
      <c r="C190" s="16">
        <v>5</v>
      </c>
      <c r="D190" s="5">
        <v>1</v>
      </c>
      <c r="E190" s="6">
        <v>5530</v>
      </c>
      <c r="F190" s="2"/>
      <c r="G190" s="9">
        <f>G193+G191</f>
        <v>40300</v>
      </c>
      <c r="H190" s="9">
        <f>H193+H191</f>
        <v>0</v>
      </c>
      <c r="I190" s="9">
        <f t="shared" si="25"/>
        <v>0</v>
      </c>
    </row>
    <row r="191" spans="2:9" s="35" customFormat="1" ht="47.25" x14ac:dyDescent="0.25">
      <c r="B191" s="7" t="s">
        <v>70</v>
      </c>
      <c r="C191" s="16">
        <v>5</v>
      </c>
      <c r="D191" s="5">
        <v>1</v>
      </c>
      <c r="E191" s="6">
        <v>5530</v>
      </c>
      <c r="F191" s="2">
        <v>100</v>
      </c>
      <c r="G191" s="9">
        <f>G192</f>
        <v>27280</v>
      </c>
      <c r="H191" s="9"/>
      <c r="I191" s="9">
        <f t="shared" si="25"/>
        <v>0</v>
      </c>
    </row>
    <row r="192" spans="2:9" s="35" customFormat="1" ht="15.75" x14ac:dyDescent="0.25">
      <c r="B192" s="7" t="s">
        <v>144</v>
      </c>
      <c r="C192" s="16">
        <v>5</v>
      </c>
      <c r="D192" s="5">
        <v>1</v>
      </c>
      <c r="E192" s="6">
        <v>5530</v>
      </c>
      <c r="F192" s="2">
        <v>120</v>
      </c>
      <c r="G192" s="9">
        <v>27280</v>
      </c>
      <c r="H192" s="9"/>
      <c r="I192" s="9">
        <f t="shared" si="25"/>
        <v>0</v>
      </c>
    </row>
    <row r="193" spans="2:9" s="35" customFormat="1" ht="15.75" x14ac:dyDescent="0.25">
      <c r="B193" s="7" t="s">
        <v>85</v>
      </c>
      <c r="C193" s="16">
        <v>5</v>
      </c>
      <c r="D193" s="5">
        <v>1</v>
      </c>
      <c r="E193" s="6">
        <v>5530</v>
      </c>
      <c r="F193" s="2">
        <v>200</v>
      </c>
      <c r="G193" s="9">
        <f>G194</f>
        <v>13020</v>
      </c>
      <c r="H193" s="9"/>
      <c r="I193" s="9">
        <f t="shared" si="25"/>
        <v>0</v>
      </c>
    </row>
    <row r="194" spans="2:9" s="35" customFormat="1" ht="31.5" x14ac:dyDescent="0.25">
      <c r="B194" s="7" t="s">
        <v>86</v>
      </c>
      <c r="C194" s="16">
        <v>5</v>
      </c>
      <c r="D194" s="5">
        <v>1</v>
      </c>
      <c r="E194" s="6">
        <v>5530</v>
      </c>
      <c r="F194" s="2">
        <v>240</v>
      </c>
      <c r="G194" s="9">
        <v>13020</v>
      </c>
      <c r="H194" s="9"/>
      <c r="I194" s="9">
        <f t="shared" si="25"/>
        <v>0</v>
      </c>
    </row>
    <row r="195" spans="2:9" s="35" customFormat="1" ht="94.5" x14ac:dyDescent="0.25">
      <c r="B195" s="7" t="s">
        <v>55</v>
      </c>
      <c r="C195" s="16">
        <v>5</v>
      </c>
      <c r="D195" s="5">
        <v>1</v>
      </c>
      <c r="E195" s="6">
        <v>5608</v>
      </c>
      <c r="F195" s="2"/>
      <c r="G195" s="9">
        <f>G196</f>
        <v>350000</v>
      </c>
      <c r="H195" s="9"/>
      <c r="I195" s="9">
        <f t="shared" ref="I195:I255" si="34">H195/G195*100</f>
        <v>0</v>
      </c>
    </row>
    <row r="196" spans="2:9" s="35" customFormat="1" ht="31.5" x14ac:dyDescent="0.25">
      <c r="B196" s="7" t="s">
        <v>80</v>
      </c>
      <c r="C196" s="16">
        <v>5</v>
      </c>
      <c r="D196" s="5">
        <v>1</v>
      </c>
      <c r="E196" s="6">
        <v>5608</v>
      </c>
      <c r="F196" s="2">
        <v>600</v>
      </c>
      <c r="G196" s="9">
        <f>G197</f>
        <v>350000</v>
      </c>
      <c r="H196" s="9"/>
      <c r="I196" s="9">
        <f t="shared" si="34"/>
        <v>0</v>
      </c>
    </row>
    <row r="197" spans="2:9" s="35" customFormat="1" ht="15.75" x14ac:dyDescent="0.25">
      <c r="B197" s="7" t="s">
        <v>82</v>
      </c>
      <c r="C197" s="16">
        <v>5</v>
      </c>
      <c r="D197" s="5">
        <v>1</v>
      </c>
      <c r="E197" s="6">
        <v>5608</v>
      </c>
      <c r="F197" s="2">
        <v>620</v>
      </c>
      <c r="G197" s="9">
        <v>350000</v>
      </c>
      <c r="H197" s="9"/>
      <c r="I197" s="9">
        <f t="shared" si="34"/>
        <v>0</v>
      </c>
    </row>
    <row r="198" spans="2:9" s="35" customFormat="1" ht="63" x14ac:dyDescent="0.25">
      <c r="B198" s="4" t="s">
        <v>213</v>
      </c>
      <c r="C198" s="16">
        <v>5</v>
      </c>
      <c r="D198" s="5">
        <v>1</v>
      </c>
      <c r="E198" s="6">
        <v>9999</v>
      </c>
      <c r="F198" s="2"/>
      <c r="G198" s="9">
        <f>G199+G201</f>
        <v>2186800</v>
      </c>
      <c r="H198" s="9">
        <f>H199+H201</f>
        <v>164602.74</v>
      </c>
      <c r="I198" s="9">
        <f t="shared" si="34"/>
        <v>7.527105359429302</v>
      </c>
    </row>
    <row r="199" spans="2:9" s="35" customFormat="1" ht="15.75" x14ac:dyDescent="0.25">
      <c r="B199" s="7" t="s">
        <v>85</v>
      </c>
      <c r="C199" s="16">
        <v>5</v>
      </c>
      <c r="D199" s="5">
        <v>1</v>
      </c>
      <c r="E199" s="6">
        <v>9999</v>
      </c>
      <c r="F199" s="2">
        <v>200</v>
      </c>
      <c r="G199" s="9">
        <f>G200</f>
        <v>6800</v>
      </c>
      <c r="H199" s="9">
        <f>H200</f>
        <v>0</v>
      </c>
      <c r="I199" s="9">
        <f t="shared" si="34"/>
        <v>0</v>
      </c>
    </row>
    <row r="200" spans="2:9" s="35" customFormat="1" ht="31.5" x14ac:dyDescent="0.25">
      <c r="B200" s="7" t="s">
        <v>86</v>
      </c>
      <c r="C200" s="16">
        <v>5</v>
      </c>
      <c r="D200" s="5">
        <v>1</v>
      </c>
      <c r="E200" s="6">
        <v>9999</v>
      </c>
      <c r="F200" s="2">
        <v>240</v>
      </c>
      <c r="G200" s="9">
        <v>6800</v>
      </c>
      <c r="H200" s="9"/>
      <c r="I200" s="9">
        <f t="shared" si="34"/>
        <v>0</v>
      </c>
    </row>
    <row r="201" spans="2:9" s="35" customFormat="1" ht="31.5" x14ac:dyDescent="0.25">
      <c r="B201" s="7" t="s">
        <v>80</v>
      </c>
      <c r="C201" s="16">
        <v>5</v>
      </c>
      <c r="D201" s="5">
        <v>1</v>
      </c>
      <c r="E201" s="6">
        <v>9999</v>
      </c>
      <c r="F201" s="2">
        <v>600</v>
      </c>
      <c r="G201" s="9">
        <f>G202</f>
        <v>2180000</v>
      </c>
      <c r="H201" s="9">
        <f>H202</f>
        <v>164602.74</v>
      </c>
      <c r="I201" s="9">
        <f t="shared" si="34"/>
        <v>7.5505844036697241</v>
      </c>
    </row>
    <row r="202" spans="2:9" s="35" customFormat="1" ht="15.75" x14ac:dyDescent="0.25">
      <c r="B202" s="7" t="s">
        <v>82</v>
      </c>
      <c r="C202" s="16">
        <v>5</v>
      </c>
      <c r="D202" s="5">
        <v>1</v>
      </c>
      <c r="E202" s="6">
        <v>9999</v>
      </c>
      <c r="F202" s="2">
        <v>620</v>
      </c>
      <c r="G202" s="9">
        <v>2180000</v>
      </c>
      <c r="H202" s="9">
        <v>164602.74</v>
      </c>
      <c r="I202" s="9">
        <f t="shared" si="34"/>
        <v>7.5505844036697241</v>
      </c>
    </row>
    <row r="203" spans="2:9" s="35" customFormat="1" ht="63" x14ac:dyDescent="0.25">
      <c r="B203" s="4" t="s">
        <v>214</v>
      </c>
      <c r="C203" s="16">
        <v>5</v>
      </c>
      <c r="D203" s="5">
        <v>2</v>
      </c>
      <c r="E203" s="6">
        <v>0</v>
      </c>
      <c r="F203" s="2"/>
      <c r="G203" s="9">
        <f>G204+G207</f>
        <v>63214700</v>
      </c>
      <c r="H203" s="9">
        <f>H204+H207</f>
        <v>11706791.639999999</v>
      </c>
      <c r="I203" s="9">
        <f t="shared" si="34"/>
        <v>18.519097045465688</v>
      </c>
    </row>
    <row r="204" spans="2:9" s="35" customFormat="1" ht="78.75" x14ac:dyDescent="0.25">
      <c r="B204" s="4" t="s">
        <v>215</v>
      </c>
      <c r="C204" s="16">
        <v>5</v>
      </c>
      <c r="D204" s="5">
        <v>2</v>
      </c>
      <c r="E204" s="6">
        <v>59</v>
      </c>
      <c r="F204" s="2"/>
      <c r="G204" s="9">
        <f t="shared" ref="G204:H205" si="35">G205</f>
        <v>60238700</v>
      </c>
      <c r="H204" s="9">
        <f t="shared" si="35"/>
        <v>10949125.439999999</v>
      </c>
      <c r="I204" s="9">
        <f t="shared" si="34"/>
        <v>18.176231293171995</v>
      </c>
    </row>
    <row r="205" spans="2:9" s="35" customFormat="1" ht="31.5" x14ac:dyDescent="0.25">
      <c r="B205" s="7" t="s">
        <v>80</v>
      </c>
      <c r="C205" s="16">
        <v>5</v>
      </c>
      <c r="D205" s="5">
        <v>2</v>
      </c>
      <c r="E205" s="6">
        <v>59</v>
      </c>
      <c r="F205" s="2">
        <v>600</v>
      </c>
      <c r="G205" s="9">
        <f t="shared" si="35"/>
        <v>60238700</v>
      </c>
      <c r="H205" s="9">
        <f t="shared" si="35"/>
        <v>10949125.439999999</v>
      </c>
      <c r="I205" s="9">
        <f t="shared" si="34"/>
        <v>18.176231293171995</v>
      </c>
    </row>
    <row r="206" spans="2:9" s="35" customFormat="1" ht="15.75" x14ac:dyDescent="0.25">
      <c r="B206" s="7" t="s">
        <v>81</v>
      </c>
      <c r="C206" s="16">
        <v>5</v>
      </c>
      <c r="D206" s="5">
        <v>2</v>
      </c>
      <c r="E206" s="6">
        <v>59</v>
      </c>
      <c r="F206" s="2">
        <v>610</v>
      </c>
      <c r="G206" s="9">
        <v>60238700</v>
      </c>
      <c r="H206" s="9">
        <v>10949125.439999999</v>
      </c>
      <c r="I206" s="9">
        <f t="shared" si="34"/>
        <v>18.176231293171995</v>
      </c>
    </row>
    <row r="207" spans="2:9" s="35" customFormat="1" ht="63" x14ac:dyDescent="0.25">
      <c r="B207" s="4" t="s">
        <v>154</v>
      </c>
      <c r="C207" s="16">
        <v>5</v>
      </c>
      <c r="D207" s="5">
        <v>2</v>
      </c>
      <c r="E207" s="6">
        <v>9999</v>
      </c>
      <c r="F207" s="2"/>
      <c r="G207" s="9">
        <f t="shared" ref="G207:H208" si="36">G208</f>
        <v>2976000</v>
      </c>
      <c r="H207" s="9">
        <f t="shared" si="36"/>
        <v>757666.2</v>
      </c>
      <c r="I207" s="9">
        <f t="shared" si="34"/>
        <v>25.459213709677421</v>
      </c>
    </row>
    <row r="208" spans="2:9" s="35" customFormat="1" ht="31.5" x14ac:dyDescent="0.25">
      <c r="B208" s="7" t="s">
        <v>80</v>
      </c>
      <c r="C208" s="16">
        <v>5</v>
      </c>
      <c r="D208" s="5">
        <v>2</v>
      </c>
      <c r="E208" s="6">
        <v>9999</v>
      </c>
      <c r="F208" s="2">
        <v>600</v>
      </c>
      <c r="G208" s="9">
        <f t="shared" si="36"/>
        <v>2976000</v>
      </c>
      <c r="H208" s="9">
        <f t="shared" si="36"/>
        <v>757666.2</v>
      </c>
      <c r="I208" s="9">
        <f t="shared" si="34"/>
        <v>25.459213709677421</v>
      </c>
    </row>
    <row r="209" spans="2:9" s="35" customFormat="1" ht="15.75" x14ac:dyDescent="0.25">
      <c r="B209" s="7" t="s">
        <v>81</v>
      </c>
      <c r="C209" s="16">
        <v>5</v>
      </c>
      <c r="D209" s="5">
        <v>2</v>
      </c>
      <c r="E209" s="6">
        <v>9999</v>
      </c>
      <c r="F209" s="2">
        <v>610</v>
      </c>
      <c r="G209" s="9">
        <v>2976000</v>
      </c>
      <c r="H209" s="9">
        <v>757666.2</v>
      </c>
      <c r="I209" s="9">
        <f t="shared" si="34"/>
        <v>25.459213709677421</v>
      </c>
    </row>
    <row r="210" spans="2:9" s="35" customFormat="1" ht="31.5" x14ac:dyDescent="0.25">
      <c r="B210" s="4" t="s">
        <v>155</v>
      </c>
      <c r="C210" s="16">
        <v>6</v>
      </c>
      <c r="D210" s="5">
        <v>0</v>
      </c>
      <c r="E210" s="6">
        <v>0</v>
      </c>
      <c r="F210" s="2"/>
      <c r="G210" s="9">
        <f>G211+G215</f>
        <v>5739700</v>
      </c>
      <c r="H210" s="9">
        <f>H211+H215</f>
        <v>1372225.35</v>
      </c>
      <c r="I210" s="9">
        <f t="shared" si="34"/>
        <v>23.907614509469138</v>
      </c>
    </row>
    <row r="211" spans="2:9" s="35" customFormat="1" ht="47.25" x14ac:dyDescent="0.25">
      <c r="B211" s="4" t="s">
        <v>156</v>
      </c>
      <c r="C211" s="16">
        <v>6</v>
      </c>
      <c r="D211" s="5">
        <v>1</v>
      </c>
      <c r="E211" s="6">
        <v>0</v>
      </c>
      <c r="F211" s="2"/>
      <c r="G211" s="9">
        <f>G212</f>
        <v>460000</v>
      </c>
      <c r="H211" s="9">
        <f>H212</f>
        <v>1326.32</v>
      </c>
      <c r="I211" s="9">
        <f t="shared" si="34"/>
        <v>0.28833043478260867</v>
      </c>
    </row>
    <row r="212" spans="2:9" s="35" customFormat="1" ht="63" x14ac:dyDescent="0.25">
      <c r="B212" s="4" t="s">
        <v>9</v>
      </c>
      <c r="C212" s="16">
        <v>6</v>
      </c>
      <c r="D212" s="5">
        <v>1</v>
      </c>
      <c r="E212" s="6">
        <v>5604</v>
      </c>
      <c r="F212" s="2"/>
      <c r="G212" s="9">
        <f t="shared" ref="G212:H213" si="37">G213</f>
        <v>460000</v>
      </c>
      <c r="H212" s="9">
        <f t="shared" si="37"/>
        <v>1326.32</v>
      </c>
      <c r="I212" s="9">
        <f t="shared" si="34"/>
        <v>0.28833043478260867</v>
      </c>
    </row>
    <row r="213" spans="2:9" s="35" customFormat="1" ht="31.5" x14ac:dyDescent="0.25">
      <c r="B213" s="7" t="s">
        <v>80</v>
      </c>
      <c r="C213" s="16">
        <v>6</v>
      </c>
      <c r="D213" s="5">
        <v>1</v>
      </c>
      <c r="E213" s="6">
        <v>5604</v>
      </c>
      <c r="F213" s="2">
        <v>600</v>
      </c>
      <c r="G213" s="9">
        <f t="shared" si="37"/>
        <v>460000</v>
      </c>
      <c r="H213" s="9">
        <f t="shared" si="37"/>
        <v>1326.32</v>
      </c>
      <c r="I213" s="9">
        <f t="shared" si="34"/>
        <v>0.28833043478260867</v>
      </c>
    </row>
    <row r="214" spans="2:9" s="35" customFormat="1" ht="15.75" x14ac:dyDescent="0.25">
      <c r="B214" s="7" t="s">
        <v>81</v>
      </c>
      <c r="C214" s="16">
        <v>6</v>
      </c>
      <c r="D214" s="5">
        <v>1</v>
      </c>
      <c r="E214" s="6">
        <v>5604</v>
      </c>
      <c r="F214" s="2">
        <v>610</v>
      </c>
      <c r="G214" s="9">
        <v>460000</v>
      </c>
      <c r="H214" s="9">
        <v>1326.32</v>
      </c>
      <c r="I214" s="9">
        <f t="shared" si="34"/>
        <v>0.28833043478260867</v>
      </c>
    </row>
    <row r="215" spans="2:9" s="35" customFormat="1" ht="63" x14ac:dyDescent="0.25">
      <c r="B215" s="4" t="s">
        <v>12</v>
      </c>
      <c r="C215" s="16">
        <v>6</v>
      </c>
      <c r="D215" s="5">
        <v>2</v>
      </c>
      <c r="E215" s="6">
        <v>0</v>
      </c>
      <c r="F215" s="2"/>
      <c r="G215" s="9">
        <f>G216+G219</f>
        <v>5279700</v>
      </c>
      <c r="H215" s="9">
        <f>H216+H219</f>
        <v>1370899.03</v>
      </c>
      <c r="I215" s="9">
        <f t="shared" si="34"/>
        <v>25.965472091217308</v>
      </c>
    </row>
    <row r="216" spans="2:9" s="35" customFormat="1" ht="78.75" x14ac:dyDescent="0.25">
      <c r="B216" s="4" t="s">
        <v>10</v>
      </c>
      <c r="C216" s="16">
        <v>6</v>
      </c>
      <c r="D216" s="5">
        <v>2</v>
      </c>
      <c r="E216" s="6">
        <v>204</v>
      </c>
      <c r="F216" s="2"/>
      <c r="G216" s="9">
        <f t="shared" ref="G216:H217" si="38">G217</f>
        <v>3294400</v>
      </c>
      <c r="H216" s="9">
        <f t="shared" si="38"/>
        <v>1235947.78</v>
      </c>
      <c r="I216" s="9">
        <f t="shared" si="34"/>
        <v>37.516627610490531</v>
      </c>
    </row>
    <row r="217" spans="2:9" s="35" customFormat="1" ht="47.25" x14ac:dyDescent="0.25">
      <c r="B217" s="7" t="s">
        <v>70</v>
      </c>
      <c r="C217" s="16">
        <v>6</v>
      </c>
      <c r="D217" s="5">
        <v>2</v>
      </c>
      <c r="E217" s="6">
        <v>204</v>
      </c>
      <c r="F217" s="2">
        <v>100</v>
      </c>
      <c r="G217" s="9">
        <f t="shared" si="38"/>
        <v>3294400</v>
      </c>
      <c r="H217" s="9">
        <f t="shared" si="38"/>
        <v>1235947.78</v>
      </c>
      <c r="I217" s="9">
        <f t="shared" si="34"/>
        <v>37.516627610490531</v>
      </c>
    </row>
    <row r="218" spans="2:9" s="35" customFormat="1" ht="15.75" x14ac:dyDescent="0.25">
      <c r="B218" s="7" t="s">
        <v>144</v>
      </c>
      <c r="C218" s="16">
        <v>6</v>
      </c>
      <c r="D218" s="5">
        <v>2</v>
      </c>
      <c r="E218" s="6">
        <v>204</v>
      </c>
      <c r="F218" s="2">
        <v>120</v>
      </c>
      <c r="G218" s="9">
        <v>3294400</v>
      </c>
      <c r="H218" s="9">
        <v>1235947.78</v>
      </c>
      <c r="I218" s="9">
        <f t="shared" si="34"/>
        <v>37.516627610490531</v>
      </c>
    </row>
    <row r="219" spans="2:9" s="35" customFormat="1" ht="78.75" x14ac:dyDescent="0.25">
      <c r="B219" s="4" t="s">
        <v>102</v>
      </c>
      <c r="C219" s="16">
        <v>6</v>
      </c>
      <c r="D219" s="5">
        <v>2</v>
      </c>
      <c r="E219" s="6">
        <v>5513</v>
      </c>
      <c r="F219" s="2"/>
      <c r="G219" s="9">
        <f>G220+G222</f>
        <v>1985300</v>
      </c>
      <c r="H219" s="9">
        <f>H220+H222</f>
        <v>134951.25</v>
      </c>
      <c r="I219" s="9">
        <f t="shared" si="34"/>
        <v>6.7975243036316924</v>
      </c>
    </row>
    <row r="220" spans="2:9" s="35" customFormat="1" ht="47.25" x14ac:dyDescent="0.25">
      <c r="B220" s="7" t="s">
        <v>70</v>
      </c>
      <c r="C220" s="16">
        <v>6</v>
      </c>
      <c r="D220" s="5">
        <v>2</v>
      </c>
      <c r="E220" s="6">
        <v>5513</v>
      </c>
      <c r="F220" s="2">
        <v>100</v>
      </c>
      <c r="G220" s="9">
        <f>G221</f>
        <v>1137000</v>
      </c>
      <c r="H220" s="9">
        <f>H221</f>
        <v>108186.59</v>
      </c>
      <c r="I220" s="9">
        <f t="shared" si="34"/>
        <v>9.5150914687774844</v>
      </c>
    </row>
    <row r="221" spans="2:9" s="35" customFormat="1" ht="15.75" x14ac:dyDescent="0.25">
      <c r="B221" s="7" t="s">
        <v>144</v>
      </c>
      <c r="C221" s="16">
        <v>6</v>
      </c>
      <c r="D221" s="5">
        <v>2</v>
      </c>
      <c r="E221" s="6">
        <v>5513</v>
      </c>
      <c r="F221" s="2">
        <v>120</v>
      </c>
      <c r="G221" s="9">
        <f>1097000+40000</f>
        <v>1137000</v>
      </c>
      <c r="H221" s="9">
        <v>108186.59</v>
      </c>
      <c r="I221" s="9">
        <f t="shared" si="34"/>
        <v>9.5150914687774844</v>
      </c>
    </row>
    <row r="222" spans="2:9" s="35" customFormat="1" ht="15.75" x14ac:dyDescent="0.25">
      <c r="B222" s="7" t="s">
        <v>85</v>
      </c>
      <c r="C222" s="16">
        <v>6</v>
      </c>
      <c r="D222" s="5">
        <v>2</v>
      </c>
      <c r="E222" s="6">
        <v>5513</v>
      </c>
      <c r="F222" s="2">
        <v>200</v>
      </c>
      <c r="G222" s="9">
        <f>G223</f>
        <v>848300</v>
      </c>
      <c r="H222" s="9">
        <f>H223</f>
        <v>26764.66</v>
      </c>
      <c r="I222" s="9">
        <f t="shared" si="34"/>
        <v>3.1550937168454558</v>
      </c>
    </row>
    <row r="223" spans="2:9" s="35" customFormat="1" ht="31.5" x14ac:dyDescent="0.25">
      <c r="B223" s="7" t="s">
        <v>86</v>
      </c>
      <c r="C223" s="16">
        <v>6</v>
      </c>
      <c r="D223" s="5">
        <v>2</v>
      </c>
      <c r="E223" s="6">
        <v>5513</v>
      </c>
      <c r="F223" s="2">
        <v>240</v>
      </c>
      <c r="G223" s="9">
        <v>848300</v>
      </c>
      <c r="H223" s="9">
        <v>26764.66</v>
      </c>
      <c r="I223" s="9">
        <f t="shared" si="34"/>
        <v>3.1550937168454558</v>
      </c>
    </row>
    <row r="224" spans="2:9" s="35" customFormat="1" ht="47.25" x14ac:dyDescent="0.25">
      <c r="B224" s="4" t="s">
        <v>131</v>
      </c>
      <c r="C224" s="16">
        <v>7</v>
      </c>
      <c r="D224" s="5">
        <v>0</v>
      </c>
      <c r="E224" s="6">
        <v>0</v>
      </c>
      <c r="F224" s="2"/>
      <c r="G224" s="9">
        <f>G225+G233+G237+G229</f>
        <v>10531400</v>
      </c>
      <c r="H224" s="9">
        <f>H225+H233+H237+H229</f>
        <v>4838279</v>
      </c>
      <c r="I224" s="9">
        <f t="shared" si="34"/>
        <v>45.941460774445943</v>
      </c>
    </row>
    <row r="225" spans="2:9" s="35" customFormat="1" ht="63" x14ac:dyDescent="0.25">
      <c r="B225" s="4" t="s">
        <v>69</v>
      </c>
      <c r="C225" s="16">
        <v>7</v>
      </c>
      <c r="D225" s="5">
        <v>1</v>
      </c>
      <c r="E225" s="6">
        <v>0</v>
      </c>
      <c r="F225" s="2"/>
      <c r="G225" s="9">
        <f t="shared" ref="G225:H227" si="39">G226</f>
        <v>5642000</v>
      </c>
      <c r="H225" s="9">
        <f t="shared" si="39"/>
        <v>4668379</v>
      </c>
      <c r="I225" s="9">
        <f t="shared" si="34"/>
        <v>82.743335696561502</v>
      </c>
    </row>
    <row r="226" spans="2:9" s="35" customFormat="1" ht="94.5" x14ac:dyDescent="0.25">
      <c r="B226" s="4" t="s">
        <v>103</v>
      </c>
      <c r="C226" s="16">
        <v>7</v>
      </c>
      <c r="D226" s="5">
        <v>1</v>
      </c>
      <c r="E226" s="6">
        <v>5522</v>
      </c>
      <c r="F226" s="2"/>
      <c r="G226" s="9">
        <f t="shared" si="39"/>
        <v>5642000</v>
      </c>
      <c r="H226" s="9">
        <f t="shared" si="39"/>
        <v>4668379</v>
      </c>
      <c r="I226" s="9">
        <f t="shared" si="34"/>
        <v>82.743335696561502</v>
      </c>
    </row>
    <row r="227" spans="2:9" s="35" customFormat="1" ht="15.75" x14ac:dyDescent="0.25">
      <c r="B227" s="7" t="s">
        <v>176</v>
      </c>
      <c r="C227" s="16">
        <v>7</v>
      </c>
      <c r="D227" s="5">
        <v>1</v>
      </c>
      <c r="E227" s="6">
        <v>5522</v>
      </c>
      <c r="F227" s="2">
        <v>800</v>
      </c>
      <c r="G227" s="9">
        <f t="shared" si="39"/>
        <v>5642000</v>
      </c>
      <c r="H227" s="9">
        <f t="shared" si="39"/>
        <v>4668379</v>
      </c>
      <c r="I227" s="9">
        <f t="shared" si="34"/>
        <v>82.743335696561502</v>
      </c>
    </row>
    <row r="228" spans="2:9" s="35" customFormat="1" ht="31.5" x14ac:dyDescent="0.25">
      <c r="B228" s="7" t="s">
        <v>197</v>
      </c>
      <c r="C228" s="16">
        <v>7</v>
      </c>
      <c r="D228" s="5">
        <v>1</v>
      </c>
      <c r="E228" s="6">
        <v>5522</v>
      </c>
      <c r="F228" s="1">
        <v>810</v>
      </c>
      <c r="G228" s="9">
        <v>5642000</v>
      </c>
      <c r="H228" s="9">
        <v>4668379</v>
      </c>
      <c r="I228" s="9">
        <f t="shared" si="34"/>
        <v>82.743335696561502</v>
      </c>
    </row>
    <row r="229" spans="2:9" s="35" customFormat="1" ht="63" x14ac:dyDescent="0.25">
      <c r="B229" s="7" t="s">
        <v>40</v>
      </c>
      <c r="C229" s="16">
        <v>7</v>
      </c>
      <c r="D229" s="5">
        <v>2</v>
      </c>
      <c r="E229" s="6">
        <v>0</v>
      </c>
      <c r="F229" s="1"/>
      <c r="G229" s="9">
        <f>G230</f>
        <v>4500000</v>
      </c>
      <c r="H229" s="9"/>
      <c r="I229" s="9">
        <f t="shared" si="34"/>
        <v>0</v>
      </c>
    </row>
    <row r="230" spans="2:9" s="35" customFormat="1" ht="78.75" x14ac:dyDescent="0.25">
      <c r="B230" s="7" t="s">
        <v>41</v>
      </c>
      <c r="C230" s="16">
        <v>7</v>
      </c>
      <c r="D230" s="5">
        <v>2</v>
      </c>
      <c r="E230" s="6">
        <v>5525</v>
      </c>
      <c r="F230" s="1"/>
      <c r="G230" s="9">
        <f>G231</f>
        <v>4500000</v>
      </c>
      <c r="H230" s="9"/>
      <c r="I230" s="9">
        <f t="shared" si="34"/>
        <v>0</v>
      </c>
    </row>
    <row r="231" spans="2:9" s="35" customFormat="1" ht="15.75" x14ac:dyDescent="0.25">
      <c r="B231" s="7" t="s">
        <v>176</v>
      </c>
      <c r="C231" s="16">
        <v>7</v>
      </c>
      <c r="D231" s="5">
        <v>2</v>
      </c>
      <c r="E231" s="6">
        <v>5525</v>
      </c>
      <c r="F231" s="1">
        <v>800</v>
      </c>
      <c r="G231" s="9">
        <f>G232</f>
        <v>4500000</v>
      </c>
      <c r="H231" s="9"/>
      <c r="I231" s="9">
        <f t="shared" si="34"/>
        <v>0</v>
      </c>
    </row>
    <row r="232" spans="2:9" s="35" customFormat="1" ht="31.5" x14ac:dyDescent="0.25">
      <c r="B232" s="7" t="s">
        <v>197</v>
      </c>
      <c r="C232" s="16">
        <v>7</v>
      </c>
      <c r="D232" s="5">
        <v>2</v>
      </c>
      <c r="E232" s="6">
        <v>5525</v>
      </c>
      <c r="F232" s="1">
        <v>810</v>
      </c>
      <c r="G232" s="9">
        <v>4500000</v>
      </c>
      <c r="H232" s="9"/>
      <c r="I232" s="9">
        <f t="shared" si="34"/>
        <v>0</v>
      </c>
    </row>
    <row r="233" spans="2:9" s="35" customFormat="1" ht="94.5" x14ac:dyDescent="0.25">
      <c r="B233" s="4" t="s">
        <v>162</v>
      </c>
      <c r="C233" s="16">
        <v>7</v>
      </c>
      <c r="D233" s="5">
        <v>4</v>
      </c>
      <c r="E233" s="6">
        <v>0</v>
      </c>
      <c r="F233" s="2"/>
      <c r="G233" s="9">
        <f>G234</f>
        <v>240400</v>
      </c>
      <c r="H233" s="9">
        <f>H234</f>
        <v>169900</v>
      </c>
      <c r="I233" s="9">
        <f t="shared" si="34"/>
        <v>70.673876871880196</v>
      </c>
    </row>
    <row r="234" spans="2:9" s="35" customFormat="1" ht="126" x14ac:dyDescent="0.25">
      <c r="B234" s="4" t="s">
        <v>104</v>
      </c>
      <c r="C234" s="16">
        <v>7</v>
      </c>
      <c r="D234" s="5">
        <v>4</v>
      </c>
      <c r="E234" s="6">
        <v>5528</v>
      </c>
      <c r="F234" s="2"/>
      <c r="G234" s="9">
        <f t="shared" ref="G234:H235" si="40">G235</f>
        <v>240400</v>
      </c>
      <c r="H234" s="9">
        <f t="shared" si="40"/>
        <v>169900</v>
      </c>
      <c r="I234" s="9">
        <f t="shared" si="34"/>
        <v>70.673876871880196</v>
      </c>
    </row>
    <row r="235" spans="2:9" s="35" customFormat="1" ht="15.75" x14ac:dyDescent="0.25">
      <c r="B235" s="7" t="s">
        <v>85</v>
      </c>
      <c r="C235" s="16">
        <v>7</v>
      </c>
      <c r="D235" s="5">
        <v>4</v>
      </c>
      <c r="E235" s="6">
        <v>5528</v>
      </c>
      <c r="F235" s="2">
        <v>200</v>
      </c>
      <c r="G235" s="9">
        <f t="shared" si="40"/>
        <v>240400</v>
      </c>
      <c r="H235" s="9">
        <f t="shared" si="40"/>
        <v>169900</v>
      </c>
      <c r="I235" s="9">
        <f t="shared" si="34"/>
        <v>70.673876871880196</v>
      </c>
    </row>
    <row r="236" spans="2:9" s="35" customFormat="1" ht="31.5" x14ac:dyDescent="0.25">
      <c r="B236" s="7" t="s">
        <v>86</v>
      </c>
      <c r="C236" s="16">
        <v>7</v>
      </c>
      <c r="D236" s="5">
        <v>4</v>
      </c>
      <c r="E236" s="6">
        <v>5528</v>
      </c>
      <c r="F236" s="2">
        <v>240</v>
      </c>
      <c r="G236" s="9">
        <v>240400</v>
      </c>
      <c r="H236" s="9">
        <v>169900</v>
      </c>
      <c r="I236" s="9">
        <f t="shared" si="34"/>
        <v>70.673876871880196</v>
      </c>
    </row>
    <row r="237" spans="2:9" s="35" customFormat="1" ht="63" x14ac:dyDescent="0.25">
      <c r="B237" s="4" t="s">
        <v>165</v>
      </c>
      <c r="C237" s="16">
        <v>7</v>
      </c>
      <c r="D237" s="5">
        <v>5</v>
      </c>
      <c r="E237" s="6">
        <v>0</v>
      </c>
      <c r="F237" s="2"/>
      <c r="G237" s="9">
        <f t="shared" ref="G237:H239" si="41">G238</f>
        <v>149000</v>
      </c>
      <c r="H237" s="9">
        <f t="shared" si="41"/>
        <v>0</v>
      </c>
      <c r="I237" s="9">
        <f t="shared" si="34"/>
        <v>0</v>
      </c>
    </row>
    <row r="238" spans="2:9" s="35" customFormat="1" ht="63" x14ac:dyDescent="0.25">
      <c r="B238" s="4" t="s">
        <v>166</v>
      </c>
      <c r="C238" s="16">
        <v>7</v>
      </c>
      <c r="D238" s="5">
        <v>5</v>
      </c>
      <c r="E238" s="6">
        <v>9999</v>
      </c>
      <c r="F238" s="2"/>
      <c r="G238" s="9">
        <f t="shared" si="41"/>
        <v>149000</v>
      </c>
      <c r="H238" s="9">
        <f t="shared" si="41"/>
        <v>0</v>
      </c>
      <c r="I238" s="9">
        <f t="shared" si="34"/>
        <v>0</v>
      </c>
    </row>
    <row r="239" spans="2:9" s="35" customFormat="1" ht="15.75" x14ac:dyDescent="0.25">
      <c r="B239" s="7" t="s">
        <v>85</v>
      </c>
      <c r="C239" s="16">
        <v>7</v>
      </c>
      <c r="D239" s="5">
        <v>5</v>
      </c>
      <c r="E239" s="6">
        <v>9999</v>
      </c>
      <c r="F239" s="2">
        <v>200</v>
      </c>
      <c r="G239" s="9">
        <f t="shared" si="41"/>
        <v>149000</v>
      </c>
      <c r="H239" s="9">
        <f t="shared" si="41"/>
        <v>0</v>
      </c>
      <c r="I239" s="9">
        <f t="shared" si="34"/>
        <v>0</v>
      </c>
    </row>
    <row r="240" spans="2:9" s="35" customFormat="1" ht="31.5" x14ac:dyDescent="0.25">
      <c r="B240" s="7" t="s">
        <v>86</v>
      </c>
      <c r="C240" s="16">
        <v>7</v>
      </c>
      <c r="D240" s="5">
        <v>5</v>
      </c>
      <c r="E240" s="6">
        <v>9999</v>
      </c>
      <c r="F240" s="2">
        <v>240</v>
      </c>
      <c r="G240" s="9">
        <v>149000</v>
      </c>
      <c r="H240" s="9"/>
      <c r="I240" s="9">
        <f t="shared" si="34"/>
        <v>0</v>
      </c>
    </row>
    <row r="241" spans="2:9" s="35" customFormat="1" ht="47.25" x14ac:dyDescent="0.25">
      <c r="B241" s="7" t="s">
        <v>167</v>
      </c>
      <c r="C241" s="16">
        <v>8</v>
      </c>
      <c r="D241" s="5">
        <v>0</v>
      </c>
      <c r="E241" s="6">
        <v>0</v>
      </c>
      <c r="F241" s="1"/>
      <c r="G241" s="9">
        <f>G242+G246+G270+G289</f>
        <v>124548727.31999999</v>
      </c>
      <c r="H241" s="9">
        <f>H242+H246+H270+H289</f>
        <v>56261977.950000003</v>
      </c>
      <c r="I241" s="9">
        <f t="shared" si="34"/>
        <v>45.172663872708618</v>
      </c>
    </row>
    <row r="242" spans="2:9" s="35" customFormat="1" ht="63" x14ac:dyDescent="0.25">
      <c r="B242" s="4" t="s">
        <v>168</v>
      </c>
      <c r="C242" s="16">
        <v>8</v>
      </c>
      <c r="D242" s="5">
        <v>1</v>
      </c>
      <c r="E242" s="6">
        <v>0</v>
      </c>
      <c r="F242" s="2"/>
      <c r="G242" s="9">
        <f>G243</f>
        <v>1250000</v>
      </c>
      <c r="H242" s="9">
        <f>H243</f>
        <v>0</v>
      </c>
      <c r="I242" s="9">
        <f t="shared" si="34"/>
        <v>0</v>
      </c>
    </row>
    <row r="243" spans="2:9" s="35" customFormat="1" ht="78.75" x14ac:dyDescent="0.25">
      <c r="B243" s="4" t="s">
        <v>169</v>
      </c>
      <c r="C243" s="16">
        <v>8</v>
      </c>
      <c r="D243" s="5">
        <v>1</v>
      </c>
      <c r="E243" s="6">
        <v>9999</v>
      </c>
      <c r="F243" s="2"/>
      <c r="G243" s="9">
        <f t="shared" ref="G243:H244" si="42">G244</f>
        <v>1250000</v>
      </c>
      <c r="H243" s="9">
        <f t="shared" si="42"/>
        <v>0</v>
      </c>
      <c r="I243" s="9">
        <f t="shared" si="34"/>
        <v>0</v>
      </c>
    </row>
    <row r="244" spans="2:9" s="35" customFormat="1" ht="15.75" x14ac:dyDescent="0.25">
      <c r="B244" s="7" t="s">
        <v>85</v>
      </c>
      <c r="C244" s="16">
        <v>8</v>
      </c>
      <c r="D244" s="5">
        <v>1</v>
      </c>
      <c r="E244" s="6">
        <v>9999</v>
      </c>
      <c r="F244" s="2">
        <v>200</v>
      </c>
      <c r="G244" s="9">
        <f t="shared" si="42"/>
        <v>1250000</v>
      </c>
      <c r="H244" s="9">
        <f t="shared" si="42"/>
        <v>0</v>
      </c>
      <c r="I244" s="9">
        <f t="shared" si="34"/>
        <v>0</v>
      </c>
    </row>
    <row r="245" spans="2:9" s="35" customFormat="1" ht="31.5" x14ac:dyDescent="0.25">
      <c r="B245" s="7" t="s">
        <v>86</v>
      </c>
      <c r="C245" s="16">
        <v>8</v>
      </c>
      <c r="D245" s="5">
        <v>1</v>
      </c>
      <c r="E245" s="6">
        <v>9999</v>
      </c>
      <c r="F245" s="2">
        <v>240</v>
      </c>
      <c r="G245" s="9">
        <v>1250000</v>
      </c>
      <c r="H245" s="9"/>
      <c r="I245" s="9">
        <f t="shared" si="34"/>
        <v>0</v>
      </c>
    </row>
    <row r="246" spans="2:9" s="35" customFormat="1" ht="63" x14ac:dyDescent="0.25">
      <c r="B246" s="4" t="s">
        <v>170</v>
      </c>
      <c r="C246" s="16">
        <v>8</v>
      </c>
      <c r="D246" s="5">
        <v>2</v>
      </c>
      <c r="E246" s="6">
        <v>0</v>
      </c>
      <c r="F246" s="2"/>
      <c r="G246" s="9">
        <f>G250+G256+G253+G259+G267+G247+G262</f>
        <v>94275227.319999993</v>
      </c>
      <c r="H246" s="9">
        <f>H250+H256+H253+H259+H267+H247+H262</f>
        <v>40653281.330000006</v>
      </c>
      <c r="I246" s="9">
        <f t="shared" si="34"/>
        <v>43.121912813861364</v>
      </c>
    </row>
    <row r="247" spans="2:9" s="35" customFormat="1" ht="78.75" x14ac:dyDescent="0.25">
      <c r="B247" s="4" t="s">
        <v>42</v>
      </c>
      <c r="C247" s="16">
        <v>8</v>
      </c>
      <c r="D247" s="5">
        <v>2</v>
      </c>
      <c r="E247" s="6">
        <v>3203</v>
      </c>
      <c r="F247" s="2"/>
      <c r="G247" s="9">
        <f>G248</f>
        <v>2691266.55</v>
      </c>
      <c r="H247" s="9">
        <f>H248</f>
        <v>946422</v>
      </c>
      <c r="I247" s="9">
        <f t="shared" si="34"/>
        <v>35.166416347722972</v>
      </c>
    </row>
    <row r="248" spans="2:9" s="35" customFormat="1" ht="15.75" x14ac:dyDescent="0.25">
      <c r="B248" s="4" t="s">
        <v>49</v>
      </c>
      <c r="C248" s="16">
        <v>8</v>
      </c>
      <c r="D248" s="5">
        <v>2</v>
      </c>
      <c r="E248" s="6">
        <v>3203</v>
      </c>
      <c r="F248" s="2">
        <v>300</v>
      </c>
      <c r="G248" s="9">
        <f>G249</f>
        <v>2691266.55</v>
      </c>
      <c r="H248" s="9">
        <f>H249</f>
        <v>946422</v>
      </c>
      <c r="I248" s="9">
        <f t="shared" si="34"/>
        <v>35.166416347722972</v>
      </c>
    </row>
    <row r="249" spans="2:9" s="35" customFormat="1" ht="31.5" x14ac:dyDescent="0.25">
      <c r="B249" s="4" t="s">
        <v>194</v>
      </c>
      <c r="C249" s="16">
        <v>8</v>
      </c>
      <c r="D249" s="5">
        <v>2</v>
      </c>
      <c r="E249" s="6">
        <v>3203</v>
      </c>
      <c r="F249" s="2">
        <v>320</v>
      </c>
      <c r="G249" s="9">
        <v>2691266.55</v>
      </c>
      <c r="H249" s="9">
        <v>946422</v>
      </c>
      <c r="I249" s="9">
        <f t="shared" si="34"/>
        <v>35.166416347722972</v>
      </c>
    </row>
    <row r="250" spans="2:9" s="35" customFormat="1" ht="78.75" x14ac:dyDescent="0.25">
      <c r="B250" s="4" t="s">
        <v>1</v>
      </c>
      <c r="C250" s="16">
        <v>8</v>
      </c>
      <c r="D250" s="5">
        <v>2</v>
      </c>
      <c r="E250" s="6">
        <v>4207</v>
      </c>
      <c r="F250" s="2"/>
      <c r="G250" s="9">
        <f t="shared" ref="G250:H251" si="43">G251</f>
        <v>187500</v>
      </c>
      <c r="H250" s="9">
        <f t="shared" si="43"/>
        <v>0</v>
      </c>
      <c r="I250" s="9">
        <f t="shared" si="34"/>
        <v>0</v>
      </c>
    </row>
    <row r="251" spans="2:9" s="35" customFormat="1" ht="31.5" x14ac:dyDescent="0.25">
      <c r="B251" s="7" t="s">
        <v>148</v>
      </c>
      <c r="C251" s="16">
        <v>8</v>
      </c>
      <c r="D251" s="5">
        <v>2</v>
      </c>
      <c r="E251" s="6">
        <v>4207</v>
      </c>
      <c r="F251" s="2">
        <v>400</v>
      </c>
      <c r="G251" s="9">
        <f t="shared" si="43"/>
        <v>187500</v>
      </c>
      <c r="H251" s="9">
        <f t="shared" si="43"/>
        <v>0</v>
      </c>
      <c r="I251" s="9">
        <f t="shared" si="34"/>
        <v>0</v>
      </c>
    </row>
    <row r="252" spans="2:9" s="35" customFormat="1" ht="15.75" x14ac:dyDescent="0.25">
      <c r="B252" s="7" t="s">
        <v>149</v>
      </c>
      <c r="C252" s="16">
        <v>8</v>
      </c>
      <c r="D252" s="5">
        <v>2</v>
      </c>
      <c r="E252" s="6">
        <v>4207</v>
      </c>
      <c r="F252" s="2">
        <v>410</v>
      </c>
      <c r="G252" s="9">
        <v>187500</v>
      </c>
      <c r="H252" s="9"/>
      <c r="I252" s="9">
        <f t="shared" si="34"/>
        <v>0</v>
      </c>
    </row>
    <row r="253" spans="2:9" s="35" customFormat="1" ht="78.75" x14ac:dyDescent="0.25">
      <c r="B253" s="7" t="s">
        <v>101</v>
      </c>
      <c r="C253" s="16">
        <v>8</v>
      </c>
      <c r="D253" s="5">
        <v>2</v>
      </c>
      <c r="E253" s="6">
        <v>4401</v>
      </c>
      <c r="F253" s="2"/>
      <c r="G253" s="9">
        <f t="shared" ref="G253:H254" si="44">G254</f>
        <v>5918166.1799999997</v>
      </c>
      <c r="H253" s="9">
        <f t="shared" si="44"/>
        <v>3118906.14</v>
      </c>
      <c r="I253" s="9">
        <f t="shared" si="34"/>
        <v>52.700550223481571</v>
      </c>
    </row>
    <row r="254" spans="2:9" s="35" customFormat="1" ht="31.5" x14ac:dyDescent="0.25">
      <c r="B254" s="7" t="s">
        <v>148</v>
      </c>
      <c r="C254" s="16">
        <v>8</v>
      </c>
      <c r="D254" s="5">
        <v>2</v>
      </c>
      <c r="E254" s="6">
        <v>4401</v>
      </c>
      <c r="F254" s="2">
        <v>400</v>
      </c>
      <c r="G254" s="9">
        <f t="shared" si="44"/>
        <v>5918166.1799999997</v>
      </c>
      <c r="H254" s="9">
        <f t="shared" si="44"/>
        <v>3118906.14</v>
      </c>
      <c r="I254" s="9">
        <f t="shared" si="34"/>
        <v>52.700550223481571</v>
      </c>
    </row>
    <row r="255" spans="2:9" s="35" customFormat="1" ht="15.75" x14ac:dyDescent="0.25">
      <c r="B255" s="7" t="s">
        <v>149</v>
      </c>
      <c r="C255" s="16">
        <v>8</v>
      </c>
      <c r="D255" s="5">
        <v>2</v>
      </c>
      <c r="E255" s="6">
        <v>4401</v>
      </c>
      <c r="F255" s="2">
        <v>410</v>
      </c>
      <c r="G255" s="9">
        <v>5918166.1799999997</v>
      </c>
      <c r="H255" s="9">
        <v>3118906.14</v>
      </c>
      <c r="I255" s="9">
        <f t="shared" si="34"/>
        <v>52.700550223481571</v>
      </c>
    </row>
    <row r="256" spans="2:9" s="35" customFormat="1" ht="94.5" x14ac:dyDescent="0.25">
      <c r="B256" s="4" t="s">
        <v>56</v>
      </c>
      <c r="C256" s="16">
        <v>8</v>
      </c>
      <c r="D256" s="5">
        <v>2</v>
      </c>
      <c r="E256" s="6">
        <v>5404</v>
      </c>
      <c r="F256" s="2"/>
      <c r="G256" s="9">
        <f t="shared" ref="G256:H257" si="45">G257</f>
        <v>28380395.68</v>
      </c>
      <c r="H256" s="9">
        <f t="shared" si="45"/>
        <v>1506095.68</v>
      </c>
      <c r="I256" s="9">
        <f t="shared" ref="I256:I317" si="46">H256/G256*100</f>
        <v>5.3068170612623398</v>
      </c>
    </row>
    <row r="257" spans="2:9" s="35" customFormat="1" ht="31.5" x14ac:dyDescent="0.25">
      <c r="B257" s="7" t="s">
        <v>148</v>
      </c>
      <c r="C257" s="16">
        <v>8</v>
      </c>
      <c r="D257" s="5">
        <v>2</v>
      </c>
      <c r="E257" s="6">
        <v>5404</v>
      </c>
      <c r="F257" s="2">
        <v>400</v>
      </c>
      <c r="G257" s="9">
        <f t="shared" si="45"/>
        <v>28380395.68</v>
      </c>
      <c r="H257" s="9">
        <f t="shared" si="45"/>
        <v>1506095.68</v>
      </c>
      <c r="I257" s="9">
        <f t="shared" si="46"/>
        <v>5.3068170612623398</v>
      </c>
    </row>
    <row r="258" spans="2:9" s="35" customFormat="1" ht="15.75" x14ac:dyDescent="0.25">
      <c r="B258" s="7" t="s">
        <v>149</v>
      </c>
      <c r="C258" s="16">
        <v>8</v>
      </c>
      <c r="D258" s="5">
        <v>2</v>
      </c>
      <c r="E258" s="6">
        <v>5404</v>
      </c>
      <c r="F258" s="2">
        <v>410</v>
      </c>
      <c r="G258" s="9">
        <f>26693395.68+1687000</f>
        <v>28380395.68</v>
      </c>
      <c r="H258" s="9">
        <v>1506095.68</v>
      </c>
      <c r="I258" s="9">
        <f t="shared" si="46"/>
        <v>5.3068170612623398</v>
      </c>
    </row>
    <row r="259" spans="2:9" s="35" customFormat="1" ht="94.5" x14ac:dyDescent="0.25">
      <c r="B259" s="7" t="s">
        <v>57</v>
      </c>
      <c r="C259" s="16">
        <v>8</v>
      </c>
      <c r="D259" s="5">
        <v>2</v>
      </c>
      <c r="E259" s="6">
        <v>5431</v>
      </c>
      <c r="F259" s="2"/>
      <c r="G259" s="9">
        <f t="shared" ref="G259:H260" si="47">G260</f>
        <v>1178200</v>
      </c>
      <c r="H259" s="9">
        <f t="shared" si="47"/>
        <v>0</v>
      </c>
      <c r="I259" s="9">
        <f t="shared" si="46"/>
        <v>0</v>
      </c>
    </row>
    <row r="260" spans="2:9" s="35" customFormat="1" ht="15.75" x14ac:dyDescent="0.25">
      <c r="B260" s="7" t="s">
        <v>85</v>
      </c>
      <c r="C260" s="16">
        <v>8</v>
      </c>
      <c r="D260" s="5">
        <v>2</v>
      </c>
      <c r="E260" s="6">
        <v>5431</v>
      </c>
      <c r="F260" s="2">
        <v>200</v>
      </c>
      <c r="G260" s="9">
        <f t="shared" si="47"/>
        <v>1178200</v>
      </c>
      <c r="H260" s="9">
        <f t="shared" si="47"/>
        <v>0</v>
      </c>
      <c r="I260" s="9">
        <f t="shared" si="46"/>
        <v>0</v>
      </c>
    </row>
    <row r="261" spans="2:9" s="35" customFormat="1" ht="31.5" x14ac:dyDescent="0.25">
      <c r="B261" s="7" t="s">
        <v>86</v>
      </c>
      <c r="C261" s="16">
        <v>8</v>
      </c>
      <c r="D261" s="5">
        <v>2</v>
      </c>
      <c r="E261" s="6">
        <v>5431</v>
      </c>
      <c r="F261" s="2">
        <v>240</v>
      </c>
      <c r="G261" s="9">
        <v>1178200</v>
      </c>
      <c r="H261" s="9"/>
      <c r="I261" s="9">
        <f t="shared" si="46"/>
        <v>0</v>
      </c>
    </row>
    <row r="262" spans="2:9" s="35" customFormat="1" ht="110.25" x14ac:dyDescent="0.25">
      <c r="B262" s="7" t="s">
        <v>43</v>
      </c>
      <c r="C262" s="16">
        <v>8</v>
      </c>
      <c r="D262" s="5">
        <v>2</v>
      </c>
      <c r="E262" s="6">
        <v>5445</v>
      </c>
      <c r="F262" s="2"/>
      <c r="G262" s="9">
        <f>G263+G265</f>
        <v>50791398.909999996</v>
      </c>
      <c r="H262" s="9">
        <f>H263+H265</f>
        <v>35081857.510000005</v>
      </c>
      <c r="I262" s="9">
        <f t="shared" si="46"/>
        <v>69.070469140185381</v>
      </c>
    </row>
    <row r="263" spans="2:9" s="35" customFormat="1" ht="15.75" x14ac:dyDescent="0.25">
      <c r="B263" s="4" t="s">
        <v>49</v>
      </c>
      <c r="C263" s="16">
        <v>8</v>
      </c>
      <c r="D263" s="5">
        <v>2</v>
      </c>
      <c r="E263" s="6">
        <v>5445</v>
      </c>
      <c r="F263" s="2">
        <v>300</v>
      </c>
      <c r="G263" s="9">
        <f>G264</f>
        <v>24221398.91</v>
      </c>
      <c r="H263" s="9">
        <f>H264</f>
        <v>8517798</v>
      </c>
      <c r="I263" s="9">
        <f t="shared" si="46"/>
        <v>35.166416405797925</v>
      </c>
    </row>
    <row r="264" spans="2:9" s="35" customFormat="1" ht="31.5" x14ac:dyDescent="0.25">
      <c r="B264" s="4" t="s">
        <v>194</v>
      </c>
      <c r="C264" s="16">
        <v>8</v>
      </c>
      <c r="D264" s="5">
        <v>2</v>
      </c>
      <c r="E264" s="6">
        <v>5445</v>
      </c>
      <c r="F264" s="2">
        <v>320</v>
      </c>
      <c r="G264" s="9">
        <v>24221398.91</v>
      </c>
      <c r="H264" s="9">
        <v>8517798</v>
      </c>
      <c r="I264" s="9">
        <f t="shared" si="46"/>
        <v>35.166416405797925</v>
      </c>
    </row>
    <row r="265" spans="2:9" s="35" customFormat="1" ht="31.5" x14ac:dyDescent="0.25">
      <c r="B265" s="7" t="s">
        <v>148</v>
      </c>
      <c r="C265" s="16">
        <v>8</v>
      </c>
      <c r="D265" s="5">
        <v>2</v>
      </c>
      <c r="E265" s="6">
        <v>5445</v>
      </c>
      <c r="F265" s="2">
        <v>400</v>
      </c>
      <c r="G265" s="9">
        <f>G266</f>
        <v>26570000</v>
      </c>
      <c r="H265" s="9">
        <f>H266</f>
        <v>26564059.510000002</v>
      </c>
      <c r="I265" s="9">
        <f t="shared" si="46"/>
        <v>99.977642115167484</v>
      </c>
    </row>
    <row r="266" spans="2:9" s="35" customFormat="1" ht="15.75" x14ac:dyDescent="0.25">
      <c r="B266" s="7" t="s">
        <v>149</v>
      </c>
      <c r="C266" s="16">
        <v>8</v>
      </c>
      <c r="D266" s="5">
        <v>2</v>
      </c>
      <c r="E266" s="6">
        <v>5445</v>
      </c>
      <c r="F266" s="2">
        <v>410</v>
      </c>
      <c r="G266" s="9">
        <v>26570000</v>
      </c>
      <c r="H266" s="9">
        <v>26564059.510000002</v>
      </c>
      <c r="I266" s="9">
        <f t="shared" si="46"/>
        <v>99.977642115167484</v>
      </c>
    </row>
    <row r="267" spans="2:9" s="35" customFormat="1" ht="63" x14ac:dyDescent="0.25">
      <c r="B267" s="7" t="s">
        <v>171</v>
      </c>
      <c r="C267" s="16">
        <v>8</v>
      </c>
      <c r="D267" s="5">
        <v>2</v>
      </c>
      <c r="E267" s="6">
        <v>9999</v>
      </c>
      <c r="F267" s="2"/>
      <c r="G267" s="9">
        <f t="shared" ref="G267:H268" si="48">G268</f>
        <v>5128300</v>
      </c>
      <c r="H267" s="9">
        <f t="shared" si="48"/>
        <v>0</v>
      </c>
      <c r="I267" s="9">
        <f t="shared" si="46"/>
        <v>0</v>
      </c>
    </row>
    <row r="268" spans="2:9" s="35" customFormat="1" ht="15.75" x14ac:dyDescent="0.25">
      <c r="B268" s="7" t="s">
        <v>85</v>
      </c>
      <c r="C268" s="16">
        <v>8</v>
      </c>
      <c r="D268" s="5">
        <v>2</v>
      </c>
      <c r="E268" s="6">
        <v>9999</v>
      </c>
      <c r="F268" s="2">
        <v>200</v>
      </c>
      <c r="G268" s="9">
        <f t="shared" si="48"/>
        <v>5128300</v>
      </c>
      <c r="H268" s="9">
        <f t="shared" si="48"/>
        <v>0</v>
      </c>
      <c r="I268" s="9">
        <f t="shared" si="46"/>
        <v>0</v>
      </c>
    </row>
    <row r="269" spans="2:9" s="35" customFormat="1" ht="31.5" x14ac:dyDescent="0.25">
      <c r="B269" s="7" t="s">
        <v>86</v>
      </c>
      <c r="C269" s="16">
        <v>8</v>
      </c>
      <c r="D269" s="5">
        <v>2</v>
      </c>
      <c r="E269" s="6">
        <v>9999</v>
      </c>
      <c r="F269" s="2">
        <v>240</v>
      </c>
      <c r="G269" s="9">
        <v>5128300</v>
      </c>
      <c r="H269" s="9"/>
      <c r="I269" s="9">
        <f t="shared" si="46"/>
        <v>0</v>
      </c>
    </row>
    <row r="270" spans="2:9" s="35" customFormat="1" ht="63" x14ac:dyDescent="0.25">
      <c r="B270" s="7" t="s">
        <v>0</v>
      </c>
      <c r="C270" s="16">
        <v>8</v>
      </c>
      <c r="D270" s="5">
        <v>4</v>
      </c>
      <c r="E270" s="6">
        <v>0</v>
      </c>
      <c r="F270" s="1"/>
      <c r="G270" s="9">
        <f>G271+G274+G277+G280+G283+G286</f>
        <v>7145300</v>
      </c>
      <c r="H270" s="9">
        <f>H271+H274+H277+H280+H283+H286</f>
        <v>0</v>
      </c>
      <c r="I270" s="9">
        <f t="shared" si="46"/>
        <v>0</v>
      </c>
    </row>
    <row r="271" spans="2:9" s="35" customFormat="1" ht="94.5" x14ac:dyDescent="0.25">
      <c r="B271" s="4" t="s">
        <v>184</v>
      </c>
      <c r="C271" s="16">
        <v>8</v>
      </c>
      <c r="D271" s="5">
        <v>4</v>
      </c>
      <c r="E271" s="6">
        <v>3201</v>
      </c>
      <c r="F271" s="2"/>
      <c r="G271" s="9">
        <f t="shared" ref="G271:H272" si="49">G272</f>
        <v>21100</v>
      </c>
      <c r="H271" s="9">
        <f t="shared" si="49"/>
        <v>0</v>
      </c>
      <c r="I271" s="9">
        <f t="shared" si="46"/>
        <v>0</v>
      </c>
    </row>
    <row r="272" spans="2:9" s="35" customFormat="1" ht="15.75" x14ac:dyDescent="0.25">
      <c r="B272" s="7" t="s">
        <v>49</v>
      </c>
      <c r="C272" s="16">
        <v>8</v>
      </c>
      <c r="D272" s="5">
        <v>4</v>
      </c>
      <c r="E272" s="6">
        <v>3201</v>
      </c>
      <c r="F272" s="2">
        <v>300</v>
      </c>
      <c r="G272" s="9">
        <f t="shared" si="49"/>
        <v>21100</v>
      </c>
      <c r="H272" s="9">
        <f t="shared" si="49"/>
        <v>0</v>
      </c>
      <c r="I272" s="9">
        <f t="shared" si="46"/>
        <v>0</v>
      </c>
    </row>
    <row r="273" spans="2:9" s="35" customFormat="1" ht="31.5" x14ac:dyDescent="0.25">
      <c r="B273" s="7" t="s">
        <v>194</v>
      </c>
      <c r="C273" s="16">
        <v>8</v>
      </c>
      <c r="D273" s="5">
        <v>4</v>
      </c>
      <c r="E273" s="6">
        <v>3201</v>
      </c>
      <c r="F273" s="2">
        <v>320</v>
      </c>
      <c r="G273" s="9">
        <v>21100</v>
      </c>
      <c r="H273" s="9"/>
      <c r="I273" s="9">
        <f t="shared" si="46"/>
        <v>0</v>
      </c>
    </row>
    <row r="274" spans="2:9" s="35" customFormat="1" ht="94.5" x14ac:dyDescent="0.25">
      <c r="B274" s="4" t="s">
        <v>185</v>
      </c>
      <c r="C274" s="16">
        <v>8</v>
      </c>
      <c r="D274" s="5">
        <v>4</v>
      </c>
      <c r="E274" s="6">
        <v>3202</v>
      </c>
      <c r="F274" s="2"/>
      <c r="G274" s="9">
        <f t="shared" ref="G274:H275" si="50">G275</f>
        <v>41600</v>
      </c>
      <c r="H274" s="9">
        <f t="shared" si="50"/>
        <v>0</v>
      </c>
      <c r="I274" s="9">
        <f t="shared" si="46"/>
        <v>0</v>
      </c>
    </row>
    <row r="275" spans="2:9" s="35" customFormat="1" ht="15.75" x14ac:dyDescent="0.25">
      <c r="B275" s="7" t="s">
        <v>49</v>
      </c>
      <c r="C275" s="16">
        <v>8</v>
      </c>
      <c r="D275" s="5">
        <v>4</v>
      </c>
      <c r="E275" s="6">
        <v>3202</v>
      </c>
      <c r="F275" s="2">
        <v>300</v>
      </c>
      <c r="G275" s="9">
        <f t="shared" si="50"/>
        <v>41600</v>
      </c>
      <c r="H275" s="9">
        <f t="shared" si="50"/>
        <v>0</v>
      </c>
      <c r="I275" s="9">
        <f t="shared" si="46"/>
        <v>0</v>
      </c>
    </row>
    <row r="276" spans="2:9" s="35" customFormat="1" ht="31.5" x14ac:dyDescent="0.25">
      <c r="B276" s="7" t="s">
        <v>194</v>
      </c>
      <c r="C276" s="16">
        <v>8</v>
      </c>
      <c r="D276" s="5">
        <v>4</v>
      </c>
      <c r="E276" s="6">
        <v>3202</v>
      </c>
      <c r="F276" s="2">
        <v>320</v>
      </c>
      <c r="G276" s="9">
        <v>41600</v>
      </c>
      <c r="H276" s="9"/>
      <c r="I276" s="9">
        <f t="shared" si="46"/>
        <v>0</v>
      </c>
    </row>
    <row r="277" spans="2:9" s="35" customFormat="1" ht="126" x14ac:dyDescent="0.25">
      <c r="B277" s="4" t="s">
        <v>105</v>
      </c>
      <c r="C277" s="16">
        <v>8</v>
      </c>
      <c r="D277" s="5">
        <v>4</v>
      </c>
      <c r="E277" s="6">
        <v>5135</v>
      </c>
      <c r="F277" s="2"/>
      <c r="G277" s="9">
        <f t="shared" ref="G277:H278" si="51">G278</f>
        <v>5875200</v>
      </c>
      <c r="H277" s="9">
        <f t="shared" si="51"/>
        <v>0</v>
      </c>
      <c r="I277" s="9">
        <f t="shared" si="46"/>
        <v>0</v>
      </c>
    </row>
    <row r="278" spans="2:9" s="35" customFormat="1" ht="15.75" x14ac:dyDescent="0.25">
      <c r="B278" s="7" t="s">
        <v>49</v>
      </c>
      <c r="C278" s="16">
        <v>8</v>
      </c>
      <c r="D278" s="5">
        <v>4</v>
      </c>
      <c r="E278" s="6">
        <v>5135</v>
      </c>
      <c r="F278" s="2">
        <v>300</v>
      </c>
      <c r="G278" s="9">
        <f t="shared" si="51"/>
        <v>5875200</v>
      </c>
      <c r="H278" s="9">
        <f t="shared" si="51"/>
        <v>0</v>
      </c>
      <c r="I278" s="9">
        <f t="shared" si="46"/>
        <v>0</v>
      </c>
    </row>
    <row r="279" spans="2:9" s="35" customFormat="1" ht="31.5" x14ac:dyDescent="0.25">
      <c r="B279" s="7" t="s">
        <v>194</v>
      </c>
      <c r="C279" s="16">
        <v>8</v>
      </c>
      <c r="D279" s="5">
        <v>4</v>
      </c>
      <c r="E279" s="6">
        <v>5135</v>
      </c>
      <c r="F279" s="2">
        <v>320</v>
      </c>
      <c r="G279" s="9">
        <v>5875200</v>
      </c>
      <c r="H279" s="9"/>
      <c r="I279" s="9">
        <f t="shared" si="46"/>
        <v>0</v>
      </c>
    </row>
    <row r="280" spans="2:9" s="35" customFormat="1" ht="110.25" x14ac:dyDescent="0.25">
      <c r="B280" s="4" t="s">
        <v>30</v>
      </c>
      <c r="C280" s="16">
        <v>8</v>
      </c>
      <c r="D280" s="5">
        <v>4</v>
      </c>
      <c r="E280" s="6">
        <v>5440</v>
      </c>
      <c r="F280" s="2"/>
      <c r="G280" s="9">
        <f t="shared" ref="G280:H281" si="52">G281</f>
        <v>790000</v>
      </c>
      <c r="H280" s="9">
        <f t="shared" si="52"/>
        <v>0</v>
      </c>
      <c r="I280" s="9">
        <f t="shared" si="46"/>
        <v>0</v>
      </c>
    </row>
    <row r="281" spans="2:9" s="35" customFormat="1" ht="15.75" x14ac:dyDescent="0.25">
      <c r="B281" s="7" t="s">
        <v>49</v>
      </c>
      <c r="C281" s="16">
        <v>8</v>
      </c>
      <c r="D281" s="5">
        <v>4</v>
      </c>
      <c r="E281" s="6">
        <v>5440</v>
      </c>
      <c r="F281" s="2">
        <v>300</v>
      </c>
      <c r="G281" s="9">
        <f t="shared" si="52"/>
        <v>790000</v>
      </c>
      <c r="H281" s="9">
        <f t="shared" si="52"/>
        <v>0</v>
      </c>
      <c r="I281" s="9">
        <f t="shared" si="46"/>
        <v>0</v>
      </c>
    </row>
    <row r="282" spans="2:9" s="35" customFormat="1" ht="31.5" x14ac:dyDescent="0.25">
      <c r="B282" s="7" t="s">
        <v>194</v>
      </c>
      <c r="C282" s="16">
        <v>8</v>
      </c>
      <c r="D282" s="5">
        <v>4</v>
      </c>
      <c r="E282" s="6">
        <v>5440</v>
      </c>
      <c r="F282" s="2">
        <v>320</v>
      </c>
      <c r="G282" s="9">
        <v>790000</v>
      </c>
      <c r="H282" s="9"/>
      <c r="I282" s="9">
        <f t="shared" si="46"/>
        <v>0</v>
      </c>
    </row>
    <row r="283" spans="2:9" s="35" customFormat="1" ht="110.25" x14ac:dyDescent="0.25">
      <c r="B283" s="4" t="s">
        <v>31</v>
      </c>
      <c r="C283" s="16">
        <v>8</v>
      </c>
      <c r="D283" s="5">
        <v>4</v>
      </c>
      <c r="E283" s="6">
        <v>5469</v>
      </c>
      <c r="F283" s="2"/>
      <c r="G283" s="9">
        <f t="shared" ref="G283:H284" si="53">G284</f>
        <v>400000</v>
      </c>
      <c r="H283" s="9">
        <f t="shared" si="53"/>
        <v>0</v>
      </c>
      <c r="I283" s="9">
        <f t="shared" si="46"/>
        <v>0</v>
      </c>
    </row>
    <row r="284" spans="2:9" s="35" customFormat="1" ht="15.75" x14ac:dyDescent="0.25">
      <c r="B284" s="7" t="s">
        <v>49</v>
      </c>
      <c r="C284" s="16">
        <v>8</v>
      </c>
      <c r="D284" s="5">
        <v>4</v>
      </c>
      <c r="E284" s="6">
        <v>5469</v>
      </c>
      <c r="F284" s="2">
        <v>300</v>
      </c>
      <c r="G284" s="9">
        <f t="shared" si="53"/>
        <v>400000</v>
      </c>
      <c r="H284" s="9">
        <f t="shared" si="53"/>
        <v>0</v>
      </c>
      <c r="I284" s="9">
        <f t="shared" si="46"/>
        <v>0</v>
      </c>
    </row>
    <row r="285" spans="2:9" s="35" customFormat="1" ht="31.5" x14ac:dyDescent="0.25">
      <c r="B285" s="7" t="s">
        <v>194</v>
      </c>
      <c r="C285" s="16">
        <v>8</v>
      </c>
      <c r="D285" s="5">
        <v>4</v>
      </c>
      <c r="E285" s="6">
        <v>5469</v>
      </c>
      <c r="F285" s="2">
        <v>320</v>
      </c>
      <c r="G285" s="9">
        <v>400000</v>
      </c>
      <c r="H285" s="9"/>
      <c r="I285" s="9">
        <f t="shared" si="46"/>
        <v>0</v>
      </c>
    </row>
    <row r="286" spans="2:9" s="35" customFormat="1" ht="173.25" x14ac:dyDescent="0.25">
      <c r="B286" s="7" t="s">
        <v>32</v>
      </c>
      <c r="C286" s="16">
        <v>8</v>
      </c>
      <c r="D286" s="5">
        <v>4</v>
      </c>
      <c r="E286" s="6">
        <v>5529</v>
      </c>
      <c r="F286" s="1"/>
      <c r="G286" s="9">
        <f t="shared" ref="G286:H287" si="54">G287</f>
        <v>17400</v>
      </c>
      <c r="H286" s="9">
        <f t="shared" si="54"/>
        <v>0</v>
      </c>
      <c r="I286" s="9">
        <f t="shared" si="46"/>
        <v>0</v>
      </c>
    </row>
    <row r="287" spans="2:9" s="35" customFormat="1" ht="47.25" x14ac:dyDescent="0.25">
      <c r="B287" s="7" t="s">
        <v>70</v>
      </c>
      <c r="C287" s="16">
        <v>8</v>
      </c>
      <c r="D287" s="5">
        <v>4</v>
      </c>
      <c r="E287" s="6">
        <v>5529</v>
      </c>
      <c r="F287" s="2">
        <v>100</v>
      </c>
      <c r="G287" s="9">
        <f t="shared" si="54"/>
        <v>17400</v>
      </c>
      <c r="H287" s="9">
        <f t="shared" si="54"/>
        <v>0</v>
      </c>
      <c r="I287" s="9">
        <f t="shared" si="46"/>
        <v>0</v>
      </c>
    </row>
    <row r="288" spans="2:9" s="35" customFormat="1" ht="15.75" x14ac:dyDescent="0.25">
      <c r="B288" s="7" t="s">
        <v>144</v>
      </c>
      <c r="C288" s="16">
        <v>8</v>
      </c>
      <c r="D288" s="5">
        <v>4</v>
      </c>
      <c r="E288" s="6">
        <v>5529</v>
      </c>
      <c r="F288" s="2">
        <v>120</v>
      </c>
      <c r="G288" s="9">
        <v>17400</v>
      </c>
      <c r="H288" s="9"/>
      <c r="I288" s="9">
        <f t="shared" si="46"/>
        <v>0</v>
      </c>
    </row>
    <row r="289" spans="2:9" s="35" customFormat="1" ht="63" x14ac:dyDescent="0.25">
      <c r="B289" s="4" t="s">
        <v>153</v>
      </c>
      <c r="C289" s="16">
        <v>8</v>
      </c>
      <c r="D289" s="5">
        <v>5</v>
      </c>
      <c r="E289" s="6">
        <v>0</v>
      </c>
      <c r="F289" s="2"/>
      <c r="G289" s="9">
        <f>G290</f>
        <v>21878200</v>
      </c>
      <c r="H289" s="9">
        <f>H290</f>
        <v>15608696.620000001</v>
      </c>
      <c r="I289" s="9">
        <f t="shared" si="46"/>
        <v>71.343605141190778</v>
      </c>
    </row>
    <row r="290" spans="2:9" s="35" customFormat="1" ht="78.75" x14ac:dyDescent="0.25">
      <c r="B290" s="4" t="s">
        <v>109</v>
      </c>
      <c r="C290" s="16">
        <v>8</v>
      </c>
      <c r="D290" s="5">
        <v>5</v>
      </c>
      <c r="E290" s="6">
        <v>59</v>
      </c>
      <c r="F290" s="2"/>
      <c r="G290" s="9">
        <f>G291+G293+G295</f>
        <v>21878200</v>
      </c>
      <c r="H290" s="9">
        <f>H291+H293+H295</f>
        <v>15608696.620000001</v>
      </c>
      <c r="I290" s="9">
        <f t="shared" si="46"/>
        <v>71.343605141190778</v>
      </c>
    </row>
    <row r="291" spans="2:9" s="35" customFormat="1" ht="47.25" x14ac:dyDescent="0.25">
      <c r="B291" s="7" t="s">
        <v>70</v>
      </c>
      <c r="C291" s="16">
        <v>8</v>
      </c>
      <c r="D291" s="5">
        <v>5</v>
      </c>
      <c r="E291" s="6">
        <v>59</v>
      </c>
      <c r="F291" s="2">
        <v>100</v>
      </c>
      <c r="G291" s="9">
        <f>G292</f>
        <v>17590180.239999998</v>
      </c>
      <c r="H291" s="9">
        <f>H292</f>
        <v>12719840.210000001</v>
      </c>
      <c r="I291" s="9">
        <f t="shared" si="46"/>
        <v>72.312165290240387</v>
      </c>
    </row>
    <row r="292" spans="2:9" s="35" customFormat="1" ht="15.75" x14ac:dyDescent="0.25">
      <c r="B292" s="7" t="s">
        <v>71</v>
      </c>
      <c r="C292" s="16">
        <v>8</v>
      </c>
      <c r="D292" s="5">
        <v>5</v>
      </c>
      <c r="E292" s="6">
        <v>59</v>
      </c>
      <c r="F292" s="2">
        <v>110</v>
      </c>
      <c r="G292" s="9">
        <f>17019180.24+571000</f>
        <v>17590180.239999998</v>
      </c>
      <c r="H292" s="9">
        <f>12697686.71+22153.5</f>
        <v>12719840.210000001</v>
      </c>
      <c r="I292" s="9">
        <f t="shared" si="46"/>
        <v>72.312165290240387</v>
      </c>
    </row>
    <row r="293" spans="2:9" s="35" customFormat="1" ht="15.75" x14ac:dyDescent="0.25">
      <c r="B293" s="7" t="s">
        <v>85</v>
      </c>
      <c r="C293" s="16">
        <v>8</v>
      </c>
      <c r="D293" s="5">
        <v>5</v>
      </c>
      <c r="E293" s="6">
        <v>59</v>
      </c>
      <c r="F293" s="2">
        <v>200</v>
      </c>
      <c r="G293" s="9">
        <f>G294</f>
        <v>1878571.05</v>
      </c>
      <c r="H293" s="9">
        <f>H294</f>
        <v>497307.7</v>
      </c>
      <c r="I293" s="9">
        <f t="shared" si="46"/>
        <v>26.472658566733475</v>
      </c>
    </row>
    <row r="294" spans="2:9" s="35" customFormat="1" ht="31.5" x14ac:dyDescent="0.25">
      <c r="B294" s="7" t="s">
        <v>86</v>
      </c>
      <c r="C294" s="16">
        <v>8</v>
      </c>
      <c r="D294" s="5">
        <v>5</v>
      </c>
      <c r="E294" s="6">
        <v>59</v>
      </c>
      <c r="F294" s="2">
        <v>240</v>
      </c>
      <c r="G294" s="9">
        <v>1878571.05</v>
      </c>
      <c r="H294" s="9">
        <v>497307.7</v>
      </c>
      <c r="I294" s="9">
        <f t="shared" si="46"/>
        <v>26.472658566733475</v>
      </c>
    </row>
    <row r="295" spans="2:9" s="35" customFormat="1" ht="15.75" x14ac:dyDescent="0.25">
      <c r="B295" s="7" t="s">
        <v>176</v>
      </c>
      <c r="C295" s="16">
        <v>8</v>
      </c>
      <c r="D295" s="5">
        <v>5</v>
      </c>
      <c r="E295" s="6">
        <v>59</v>
      </c>
      <c r="F295" s="2">
        <v>800</v>
      </c>
      <c r="G295" s="9">
        <f>G297+G296</f>
        <v>2409448.71</v>
      </c>
      <c r="H295" s="9">
        <f>H297+H296</f>
        <v>2391548.71</v>
      </c>
      <c r="I295" s="9">
        <f t="shared" si="46"/>
        <v>99.257091469691417</v>
      </c>
    </row>
    <row r="296" spans="2:9" s="35" customFormat="1" ht="15.75" x14ac:dyDescent="0.25">
      <c r="B296" s="7" t="s">
        <v>160</v>
      </c>
      <c r="C296" s="16">
        <v>8</v>
      </c>
      <c r="D296" s="5">
        <v>5</v>
      </c>
      <c r="E296" s="6">
        <v>59</v>
      </c>
      <c r="F296" s="2">
        <v>830</v>
      </c>
      <c r="G296" s="9">
        <v>2325548.71</v>
      </c>
      <c r="H296" s="9">
        <v>2325548.71</v>
      </c>
      <c r="I296" s="9">
        <f t="shared" si="46"/>
        <v>100</v>
      </c>
    </row>
    <row r="297" spans="2:9" s="35" customFormat="1" ht="15.75" x14ac:dyDescent="0.25">
      <c r="B297" s="4" t="s">
        <v>177</v>
      </c>
      <c r="C297" s="16">
        <v>8</v>
      </c>
      <c r="D297" s="5">
        <v>5</v>
      </c>
      <c r="E297" s="6">
        <v>59</v>
      </c>
      <c r="F297" s="2">
        <v>850</v>
      </c>
      <c r="G297" s="9">
        <f>17900+66000</f>
        <v>83900</v>
      </c>
      <c r="H297" s="9">
        <v>66000</v>
      </c>
      <c r="I297" s="9">
        <f t="shared" si="46"/>
        <v>78.665077473182365</v>
      </c>
    </row>
    <row r="298" spans="2:9" s="35" customFormat="1" ht="47.25" x14ac:dyDescent="0.25">
      <c r="B298" s="4" t="s">
        <v>110</v>
      </c>
      <c r="C298" s="16">
        <v>9</v>
      </c>
      <c r="D298" s="5">
        <v>0</v>
      </c>
      <c r="E298" s="6">
        <v>0</v>
      </c>
      <c r="F298" s="2"/>
      <c r="G298" s="9">
        <f>G299+G311</f>
        <v>44916500</v>
      </c>
      <c r="H298" s="9">
        <f>H299+H311</f>
        <v>1314465.98</v>
      </c>
      <c r="I298" s="9">
        <f t="shared" si="46"/>
        <v>2.9264657308561439</v>
      </c>
    </row>
    <row r="299" spans="2:9" s="35" customFormat="1" ht="63" x14ac:dyDescent="0.25">
      <c r="B299" s="4" t="s">
        <v>111</v>
      </c>
      <c r="C299" s="16">
        <v>9</v>
      </c>
      <c r="D299" s="5">
        <v>1</v>
      </c>
      <c r="E299" s="6">
        <v>0</v>
      </c>
      <c r="F299" s="2"/>
      <c r="G299" s="9">
        <f>G300+G303+G308</f>
        <v>44322000</v>
      </c>
      <c r="H299" s="9">
        <f>H300+H303+H308</f>
        <v>1314465.98</v>
      </c>
      <c r="I299" s="9">
        <f t="shared" si="46"/>
        <v>2.9657190108749605</v>
      </c>
    </row>
    <row r="300" spans="2:9" s="35" customFormat="1" ht="78.75" x14ac:dyDescent="0.25">
      <c r="B300" s="4" t="s">
        <v>142</v>
      </c>
      <c r="C300" s="16">
        <v>9</v>
      </c>
      <c r="D300" s="5">
        <v>1</v>
      </c>
      <c r="E300" s="6">
        <v>4207</v>
      </c>
      <c r="F300" s="2"/>
      <c r="G300" s="9">
        <f t="shared" ref="G300:H301" si="55">G301</f>
        <v>2186000</v>
      </c>
      <c r="H300" s="9">
        <f t="shared" si="55"/>
        <v>65701.66</v>
      </c>
      <c r="I300" s="9">
        <f t="shared" si="46"/>
        <v>3.005565416285453</v>
      </c>
    </row>
    <row r="301" spans="2:9" s="35" customFormat="1" ht="31.5" x14ac:dyDescent="0.25">
      <c r="B301" s="7" t="s">
        <v>148</v>
      </c>
      <c r="C301" s="16">
        <v>9</v>
      </c>
      <c r="D301" s="5">
        <v>1</v>
      </c>
      <c r="E301" s="6">
        <v>4207</v>
      </c>
      <c r="F301" s="2">
        <v>400</v>
      </c>
      <c r="G301" s="9">
        <f t="shared" si="55"/>
        <v>2186000</v>
      </c>
      <c r="H301" s="9">
        <f t="shared" si="55"/>
        <v>65701.66</v>
      </c>
      <c r="I301" s="9">
        <f t="shared" si="46"/>
        <v>3.005565416285453</v>
      </c>
    </row>
    <row r="302" spans="2:9" s="35" customFormat="1" ht="15.75" x14ac:dyDescent="0.25">
      <c r="B302" s="7" t="s">
        <v>149</v>
      </c>
      <c r="C302" s="16">
        <v>9</v>
      </c>
      <c r="D302" s="5">
        <v>1</v>
      </c>
      <c r="E302" s="6">
        <v>4207</v>
      </c>
      <c r="F302" s="2">
        <v>410</v>
      </c>
      <c r="G302" s="9">
        <v>2186000</v>
      </c>
      <c r="H302" s="9">
        <v>65701.66</v>
      </c>
      <c r="I302" s="9">
        <f t="shared" si="46"/>
        <v>3.005565416285453</v>
      </c>
    </row>
    <row r="303" spans="2:9" s="35" customFormat="1" ht="94.5" x14ac:dyDescent="0.25">
      <c r="B303" s="4" t="s">
        <v>58</v>
      </c>
      <c r="C303" s="16">
        <v>9</v>
      </c>
      <c r="D303" s="5">
        <v>1</v>
      </c>
      <c r="E303" s="6">
        <v>5430</v>
      </c>
      <c r="F303" s="2"/>
      <c r="G303" s="9">
        <f>G304+G306</f>
        <v>42106000</v>
      </c>
      <c r="H303" s="9">
        <f>H304+H306</f>
        <v>1248329.07</v>
      </c>
      <c r="I303" s="9">
        <f t="shared" si="46"/>
        <v>2.9647296584809766</v>
      </c>
    </row>
    <row r="304" spans="2:9" s="35" customFormat="1" ht="15.75" x14ac:dyDescent="0.25">
      <c r="B304" s="7" t="s">
        <v>85</v>
      </c>
      <c r="C304" s="16">
        <v>9</v>
      </c>
      <c r="D304" s="5">
        <v>1</v>
      </c>
      <c r="E304" s="6">
        <v>5430</v>
      </c>
      <c r="F304" s="2">
        <v>200</v>
      </c>
      <c r="G304" s="9">
        <f>G305</f>
        <v>566000</v>
      </c>
      <c r="H304" s="9">
        <f>H305</f>
        <v>0</v>
      </c>
      <c r="I304" s="9">
        <f t="shared" si="46"/>
        <v>0</v>
      </c>
    </row>
    <row r="305" spans="2:9" s="35" customFormat="1" ht="31.5" x14ac:dyDescent="0.25">
      <c r="B305" s="7" t="s">
        <v>86</v>
      </c>
      <c r="C305" s="16">
        <v>9</v>
      </c>
      <c r="D305" s="5">
        <v>1</v>
      </c>
      <c r="E305" s="6">
        <v>5430</v>
      </c>
      <c r="F305" s="2">
        <v>240</v>
      </c>
      <c r="G305" s="9">
        <v>566000</v>
      </c>
      <c r="H305" s="9"/>
      <c r="I305" s="9">
        <f t="shared" si="46"/>
        <v>0</v>
      </c>
    </row>
    <row r="306" spans="2:9" s="35" customFormat="1" ht="31.5" x14ac:dyDescent="0.25">
      <c r="B306" s="7" t="s">
        <v>148</v>
      </c>
      <c r="C306" s="16">
        <v>9</v>
      </c>
      <c r="D306" s="5">
        <v>1</v>
      </c>
      <c r="E306" s="6">
        <v>5430</v>
      </c>
      <c r="F306" s="2">
        <v>400</v>
      </c>
      <c r="G306" s="9">
        <f>G307</f>
        <v>41540000</v>
      </c>
      <c r="H306" s="9">
        <f>H307</f>
        <v>1248329.07</v>
      </c>
      <c r="I306" s="9">
        <f t="shared" si="46"/>
        <v>3.0051253490611463</v>
      </c>
    </row>
    <row r="307" spans="2:9" s="35" customFormat="1" ht="15.75" x14ac:dyDescent="0.25">
      <c r="B307" s="7" t="s">
        <v>149</v>
      </c>
      <c r="C307" s="16">
        <v>9</v>
      </c>
      <c r="D307" s="5">
        <v>1</v>
      </c>
      <c r="E307" s="6">
        <v>5430</v>
      </c>
      <c r="F307" s="2">
        <v>410</v>
      </c>
      <c r="G307" s="9">
        <v>41540000</v>
      </c>
      <c r="H307" s="9">
        <v>1248329.07</v>
      </c>
      <c r="I307" s="9">
        <f t="shared" si="46"/>
        <v>3.0051253490611463</v>
      </c>
    </row>
    <row r="308" spans="2:9" s="35" customFormat="1" ht="78.75" x14ac:dyDescent="0.25">
      <c r="B308" s="7" t="s">
        <v>141</v>
      </c>
      <c r="C308" s="16">
        <v>9</v>
      </c>
      <c r="D308" s="5">
        <v>1</v>
      </c>
      <c r="E308" s="6">
        <v>9999</v>
      </c>
      <c r="F308" s="2"/>
      <c r="G308" s="9">
        <f t="shared" ref="G308:H309" si="56">G309</f>
        <v>30000</v>
      </c>
      <c r="H308" s="9">
        <f t="shared" si="56"/>
        <v>435.25</v>
      </c>
      <c r="I308" s="9">
        <f t="shared" si="46"/>
        <v>1.4508333333333334</v>
      </c>
    </row>
    <row r="309" spans="2:9" s="35" customFormat="1" ht="15.75" x14ac:dyDescent="0.25">
      <c r="B309" s="7" t="s">
        <v>85</v>
      </c>
      <c r="C309" s="16">
        <v>9</v>
      </c>
      <c r="D309" s="5">
        <v>1</v>
      </c>
      <c r="E309" s="6">
        <v>9999</v>
      </c>
      <c r="F309" s="2">
        <v>200</v>
      </c>
      <c r="G309" s="9">
        <f t="shared" si="56"/>
        <v>30000</v>
      </c>
      <c r="H309" s="9">
        <f t="shared" si="56"/>
        <v>435.25</v>
      </c>
      <c r="I309" s="9">
        <f t="shared" si="46"/>
        <v>1.4508333333333334</v>
      </c>
    </row>
    <row r="310" spans="2:9" s="35" customFormat="1" ht="31.5" x14ac:dyDescent="0.25">
      <c r="B310" s="7" t="s">
        <v>86</v>
      </c>
      <c r="C310" s="16">
        <v>9</v>
      </c>
      <c r="D310" s="5">
        <v>1</v>
      </c>
      <c r="E310" s="6">
        <v>9999</v>
      </c>
      <c r="F310" s="2">
        <v>240</v>
      </c>
      <c r="G310" s="9">
        <v>30000</v>
      </c>
      <c r="H310" s="9">
        <v>435.25</v>
      </c>
      <c r="I310" s="9">
        <f t="shared" si="46"/>
        <v>1.4508333333333334</v>
      </c>
    </row>
    <row r="311" spans="2:9" s="35" customFormat="1" ht="63" x14ac:dyDescent="0.25">
      <c r="B311" s="4" t="s">
        <v>143</v>
      </c>
      <c r="C311" s="16">
        <v>9</v>
      </c>
      <c r="D311" s="5">
        <v>2</v>
      </c>
      <c r="E311" s="6">
        <v>0</v>
      </c>
      <c r="F311" s="2"/>
      <c r="G311" s="9">
        <f>G312</f>
        <v>594500</v>
      </c>
      <c r="H311" s="9">
        <f>H312</f>
        <v>0</v>
      </c>
      <c r="I311" s="9">
        <f t="shared" si="46"/>
        <v>0</v>
      </c>
    </row>
    <row r="312" spans="2:9" s="35" customFormat="1" ht="110.25" x14ac:dyDescent="0.25">
      <c r="B312" s="7" t="s">
        <v>33</v>
      </c>
      <c r="C312" s="16">
        <v>9</v>
      </c>
      <c r="D312" s="5">
        <v>2</v>
      </c>
      <c r="E312" s="6">
        <v>9601</v>
      </c>
      <c r="F312" s="1"/>
      <c r="G312" s="9">
        <f t="shared" ref="G312:H313" si="57">G313</f>
        <v>594500</v>
      </c>
      <c r="H312" s="9">
        <f t="shared" si="57"/>
        <v>0</v>
      </c>
      <c r="I312" s="9">
        <f t="shared" si="46"/>
        <v>0</v>
      </c>
    </row>
    <row r="313" spans="2:9" s="35" customFormat="1" ht="31.5" x14ac:dyDescent="0.25">
      <c r="B313" s="7" t="s">
        <v>80</v>
      </c>
      <c r="C313" s="16">
        <v>9</v>
      </c>
      <c r="D313" s="5">
        <v>2</v>
      </c>
      <c r="E313" s="6">
        <v>9601</v>
      </c>
      <c r="F313" s="1">
        <v>600</v>
      </c>
      <c r="G313" s="9">
        <f t="shared" si="57"/>
        <v>594500</v>
      </c>
      <c r="H313" s="9">
        <f t="shared" si="57"/>
        <v>0</v>
      </c>
      <c r="I313" s="9">
        <f t="shared" si="46"/>
        <v>0</v>
      </c>
    </row>
    <row r="314" spans="2:9" s="35" customFormat="1" ht="31.5" x14ac:dyDescent="0.25">
      <c r="B314" s="7" t="s">
        <v>72</v>
      </c>
      <c r="C314" s="16">
        <v>9</v>
      </c>
      <c r="D314" s="5">
        <v>2</v>
      </c>
      <c r="E314" s="6">
        <v>9601</v>
      </c>
      <c r="F314" s="1">
        <v>630</v>
      </c>
      <c r="G314" s="9">
        <v>594500</v>
      </c>
      <c r="H314" s="9"/>
      <c r="I314" s="9">
        <f t="shared" si="46"/>
        <v>0</v>
      </c>
    </row>
    <row r="315" spans="2:9" s="35" customFormat="1" ht="63" x14ac:dyDescent="0.25">
      <c r="B315" s="4" t="s">
        <v>87</v>
      </c>
      <c r="C315" s="16">
        <v>10</v>
      </c>
      <c r="D315" s="5">
        <v>0</v>
      </c>
      <c r="E315" s="6">
        <v>0</v>
      </c>
      <c r="F315" s="2"/>
      <c r="G315" s="9">
        <f>G316+G344</f>
        <v>10902114.880000001</v>
      </c>
      <c r="H315" s="9">
        <f>H316+H344</f>
        <v>1411328.61</v>
      </c>
      <c r="I315" s="9">
        <f t="shared" si="46"/>
        <v>12.945457147852032</v>
      </c>
    </row>
    <row r="316" spans="2:9" s="35" customFormat="1" ht="78.75" x14ac:dyDescent="0.25">
      <c r="B316" s="4" t="s">
        <v>88</v>
      </c>
      <c r="C316" s="16">
        <v>10</v>
      </c>
      <c r="D316" s="5">
        <v>1</v>
      </c>
      <c r="E316" s="6">
        <v>0</v>
      </c>
      <c r="F316" s="2"/>
      <c r="G316" s="9">
        <f>G317+G341+G320+G326+G331+G336+G323</f>
        <v>10825714.880000001</v>
      </c>
      <c r="H316" s="9">
        <f>H317+H341+H320+H326+H331+H336+H323</f>
        <v>1411328.61</v>
      </c>
      <c r="I316" s="9">
        <f t="shared" si="46"/>
        <v>13.03681674276646</v>
      </c>
    </row>
    <row r="317" spans="2:9" s="35" customFormat="1" ht="110.25" x14ac:dyDescent="0.25">
      <c r="B317" s="4" t="s">
        <v>59</v>
      </c>
      <c r="C317" s="16">
        <v>10</v>
      </c>
      <c r="D317" s="5">
        <v>1</v>
      </c>
      <c r="E317" s="6">
        <v>5431</v>
      </c>
      <c r="F317" s="2"/>
      <c r="G317" s="9">
        <f t="shared" ref="G317:H318" si="58">G318</f>
        <v>2525500</v>
      </c>
      <c r="H317" s="9">
        <f t="shared" si="58"/>
        <v>0</v>
      </c>
      <c r="I317" s="9">
        <f t="shared" si="46"/>
        <v>0</v>
      </c>
    </row>
    <row r="318" spans="2:9" s="35" customFormat="1" ht="15.75" x14ac:dyDescent="0.25">
      <c r="B318" s="7" t="s">
        <v>85</v>
      </c>
      <c r="C318" s="16">
        <v>10</v>
      </c>
      <c r="D318" s="5">
        <v>1</v>
      </c>
      <c r="E318" s="6">
        <v>5431</v>
      </c>
      <c r="F318" s="2">
        <v>200</v>
      </c>
      <c r="G318" s="9">
        <f t="shared" si="58"/>
        <v>2525500</v>
      </c>
      <c r="H318" s="9">
        <f t="shared" si="58"/>
        <v>0</v>
      </c>
      <c r="I318" s="9">
        <f t="shared" ref="I318:I381" si="59">H318/G318*100</f>
        <v>0</v>
      </c>
    </row>
    <row r="319" spans="2:9" s="35" customFormat="1" ht="31.5" x14ac:dyDescent="0.25">
      <c r="B319" s="7" t="s">
        <v>86</v>
      </c>
      <c r="C319" s="16">
        <v>10</v>
      </c>
      <c r="D319" s="5">
        <v>1</v>
      </c>
      <c r="E319" s="6">
        <v>5431</v>
      </c>
      <c r="F319" s="2">
        <v>240</v>
      </c>
      <c r="G319" s="9">
        <v>2525500</v>
      </c>
      <c r="H319" s="9"/>
      <c r="I319" s="9">
        <f t="shared" si="59"/>
        <v>0</v>
      </c>
    </row>
    <row r="320" spans="2:9" s="35" customFormat="1" ht="110.25" x14ac:dyDescent="0.25">
      <c r="B320" s="4" t="s">
        <v>60</v>
      </c>
      <c r="C320" s="16">
        <v>10</v>
      </c>
      <c r="D320" s="5">
        <v>1</v>
      </c>
      <c r="E320" s="6">
        <v>5443</v>
      </c>
      <c r="F320" s="2"/>
      <c r="G320" s="9">
        <f t="shared" ref="G320:H321" si="60">G321</f>
        <v>99100</v>
      </c>
      <c r="H320" s="9">
        <f t="shared" si="60"/>
        <v>0</v>
      </c>
      <c r="I320" s="9">
        <f t="shared" si="59"/>
        <v>0</v>
      </c>
    </row>
    <row r="321" spans="2:9" s="35" customFormat="1" ht="15.75" x14ac:dyDescent="0.25">
      <c r="B321" s="7" t="s">
        <v>85</v>
      </c>
      <c r="C321" s="16">
        <v>10</v>
      </c>
      <c r="D321" s="5">
        <v>1</v>
      </c>
      <c r="E321" s="6">
        <v>5443</v>
      </c>
      <c r="F321" s="2">
        <v>200</v>
      </c>
      <c r="G321" s="9">
        <f t="shared" si="60"/>
        <v>99100</v>
      </c>
      <c r="H321" s="9">
        <f t="shared" si="60"/>
        <v>0</v>
      </c>
      <c r="I321" s="9">
        <f t="shared" si="59"/>
        <v>0</v>
      </c>
    </row>
    <row r="322" spans="2:9" s="35" customFormat="1" ht="31.5" x14ac:dyDescent="0.25">
      <c r="B322" s="7" t="s">
        <v>86</v>
      </c>
      <c r="C322" s="16">
        <v>10</v>
      </c>
      <c r="D322" s="5">
        <v>1</v>
      </c>
      <c r="E322" s="6">
        <v>5443</v>
      </c>
      <c r="F322" s="2">
        <v>240</v>
      </c>
      <c r="G322" s="9">
        <v>99100</v>
      </c>
      <c r="H322" s="9"/>
      <c r="I322" s="9">
        <f t="shared" si="59"/>
        <v>0</v>
      </c>
    </row>
    <row r="323" spans="2:9" s="35" customFormat="1" ht="141.75" x14ac:dyDescent="0.25">
      <c r="B323" s="7" t="s">
        <v>44</v>
      </c>
      <c r="C323" s="16">
        <v>10</v>
      </c>
      <c r="D323" s="5">
        <v>1</v>
      </c>
      <c r="E323" s="6">
        <v>5444</v>
      </c>
      <c r="F323" s="2"/>
      <c r="G323" s="9">
        <f>G324</f>
        <v>159014.88</v>
      </c>
      <c r="H323" s="9"/>
      <c r="I323" s="9">
        <f t="shared" si="59"/>
        <v>0</v>
      </c>
    </row>
    <row r="324" spans="2:9" s="35" customFormat="1" ht="15.75" x14ac:dyDescent="0.25">
      <c r="B324" s="7" t="s">
        <v>85</v>
      </c>
      <c r="C324" s="16">
        <v>10</v>
      </c>
      <c r="D324" s="5">
        <v>1</v>
      </c>
      <c r="E324" s="6">
        <v>5444</v>
      </c>
      <c r="F324" s="2">
        <v>200</v>
      </c>
      <c r="G324" s="9">
        <f>G325</f>
        <v>159014.88</v>
      </c>
      <c r="H324" s="9"/>
      <c r="I324" s="9">
        <f t="shared" si="59"/>
        <v>0</v>
      </c>
    </row>
    <row r="325" spans="2:9" s="35" customFormat="1" ht="31.5" x14ac:dyDescent="0.25">
      <c r="B325" s="7" t="s">
        <v>86</v>
      </c>
      <c r="C325" s="16">
        <v>10</v>
      </c>
      <c r="D325" s="5">
        <v>1</v>
      </c>
      <c r="E325" s="6">
        <v>5444</v>
      </c>
      <c r="F325" s="2">
        <v>240</v>
      </c>
      <c r="G325" s="9">
        <v>159014.88</v>
      </c>
      <c r="H325" s="9"/>
      <c r="I325" s="9">
        <f t="shared" si="59"/>
        <v>0</v>
      </c>
    </row>
    <row r="326" spans="2:9" s="35" customFormat="1" ht="110.25" x14ac:dyDescent="0.25">
      <c r="B326" s="4" t="s">
        <v>34</v>
      </c>
      <c r="C326" s="16">
        <v>10</v>
      </c>
      <c r="D326" s="5">
        <v>1</v>
      </c>
      <c r="E326" s="6">
        <v>5520</v>
      </c>
      <c r="F326" s="2"/>
      <c r="G326" s="9">
        <f>G327+G329</f>
        <v>1632800</v>
      </c>
      <c r="H326" s="9">
        <f>H327+H329</f>
        <v>335050.53000000003</v>
      </c>
      <c r="I326" s="9">
        <f t="shared" si="59"/>
        <v>20.519998162665363</v>
      </c>
    </row>
    <row r="327" spans="2:9" s="35" customFormat="1" ht="47.25" x14ac:dyDescent="0.25">
      <c r="B327" s="7" t="s">
        <v>70</v>
      </c>
      <c r="C327" s="16">
        <v>10</v>
      </c>
      <c r="D327" s="5">
        <v>1</v>
      </c>
      <c r="E327" s="6">
        <v>5520</v>
      </c>
      <c r="F327" s="2">
        <v>100</v>
      </c>
      <c r="G327" s="9">
        <f>G328</f>
        <v>1473000</v>
      </c>
      <c r="H327" s="9">
        <f>H328</f>
        <v>333922.40000000002</v>
      </c>
      <c r="I327" s="9">
        <f t="shared" si="59"/>
        <v>22.669545145960626</v>
      </c>
    </row>
    <row r="328" spans="2:9" s="35" customFormat="1" ht="15.75" x14ac:dyDescent="0.25">
      <c r="B328" s="7" t="s">
        <v>144</v>
      </c>
      <c r="C328" s="16">
        <v>10</v>
      </c>
      <c r="D328" s="5">
        <v>1</v>
      </c>
      <c r="E328" s="6">
        <v>5520</v>
      </c>
      <c r="F328" s="2">
        <v>120</v>
      </c>
      <c r="G328" s="9">
        <v>1473000</v>
      </c>
      <c r="H328" s="9">
        <v>333922.40000000002</v>
      </c>
      <c r="I328" s="9">
        <f t="shared" si="59"/>
        <v>22.669545145960626</v>
      </c>
    </row>
    <row r="329" spans="2:9" s="35" customFormat="1" ht="15.75" x14ac:dyDescent="0.25">
      <c r="B329" s="7" t="s">
        <v>85</v>
      </c>
      <c r="C329" s="16">
        <v>10</v>
      </c>
      <c r="D329" s="5">
        <v>1</v>
      </c>
      <c r="E329" s="6">
        <v>5520</v>
      </c>
      <c r="F329" s="2">
        <v>200</v>
      </c>
      <c r="G329" s="9">
        <f>G330</f>
        <v>159800</v>
      </c>
      <c r="H329" s="9">
        <f>H330</f>
        <v>1128.1300000000001</v>
      </c>
      <c r="I329" s="9">
        <f t="shared" si="59"/>
        <v>0.7059637046307885</v>
      </c>
    </row>
    <row r="330" spans="2:9" s="35" customFormat="1" ht="31.5" x14ac:dyDescent="0.25">
      <c r="B330" s="7" t="s">
        <v>86</v>
      </c>
      <c r="C330" s="16">
        <v>10</v>
      </c>
      <c r="D330" s="5">
        <v>1</v>
      </c>
      <c r="E330" s="6">
        <v>5520</v>
      </c>
      <c r="F330" s="2">
        <v>240</v>
      </c>
      <c r="G330" s="9">
        <v>159800</v>
      </c>
      <c r="H330" s="9">
        <v>1128.1300000000001</v>
      </c>
      <c r="I330" s="9">
        <f t="shared" si="59"/>
        <v>0.7059637046307885</v>
      </c>
    </row>
    <row r="331" spans="2:9" s="35" customFormat="1" ht="141.75" x14ac:dyDescent="0.25">
      <c r="B331" s="4" t="s">
        <v>90</v>
      </c>
      <c r="C331" s="16">
        <v>10</v>
      </c>
      <c r="D331" s="5">
        <v>1</v>
      </c>
      <c r="E331" s="6">
        <v>5930</v>
      </c>
      <c r="F331" s="2"/>
      <c r="G331" s="9">
        <f>G332+G334</f>
        <v>5014100</v>
      </c>
      <c r="H331" s="9">
        <f>H332+H334</f>
        <v>743278.27</v>
      </c>
      <c r="I331" s="9">
        <f t="shared" si="59"/>
        <v>14.823762390060031</v>
      </c>
    </row>
    <row r="332" spans="2:9" s="35" customFormat="1" ht="47.25" x14ac:dyDescent="0.25">
      <c r="B332" s="7" t="s">
        <v>70</v>
      </c>
      <c r="C332" s="16">
        <v>10</v>
      </c>
      <c r="D332" s="5">
        <v>1</v>
      </c>
      <c r="E332" s="6">
        <v>5930</v>
      </c>
      <c r="F332" s="2">
        <v>100</v>
      </c>
      <c r="G332" s="9">
        <f>G333</f>
        <v>4894100</v>
      </c>
      <c r="H332" s="9">
        <f>H333</f>
        <v>743278.27</v>
      </c>
      <c r="I332" s="9">
        <f t="shared" si="59"/>
        <v>15.187230951553913</v>
      </c>
    </row>
    <row r="333" spans="2:9" s="35" customFormat="1" ht="15.75" x14ac:dyDescent="0.25">
      <c r="B333" s="7" t="s">
        <v>144</v>
      </c>
      <c r="C333" s="16">
        <v>10</v>
      </c>
      <c r="D333" s="5">
        <v>1</v>
      </c>
      <c r="E333" s="6">
        <v>5930</v>
      </c>
      <c r="F333" s="2">
        <v>120</v>
      </c>
      <c r="G333" s="9">
        <v>4894100</v>
      </c>
      <c r="H333" s="9">
        <v>743278.27</v>
      </c>
      <c r="I333" s="9">
        <f t="shared" si="59"/>
        <v>15.187230951553913</v>
      </c>
    </row>
    <row r="334" spans="2:9" s="35" customFormat="1" ht="15.75" x14ac:dyDescent="0.25">
      <c r="B334" s="7" t="s">
        <v>85</v>
      </c>
      <c r="C334" s="16">
        <v>10</v>
      </c>
      <c r="D334" s="5">
        <v>1</v>
      </c>
      <c r="E334" s="6">
        <v>5930</v>
      </c>
      <c r="F334" s="2">
        <v>200</v>
      </c>
      <c r="G334" s="9">
        <f>G335</f>
        <v>120000</v>
      </c>
      <c r="H334" s="9"/>
      <c r="I334" s="9">
        <f t="shared" si="59"/>
        <v>0</v>
      </c>
    </row>
    <row r="335" spans="2:9" s="35" customFormat="1" ht="31.5" x14ac:dyDescent="0.25">
      <c r="B335" s="7" t="s">
        <v>86</v>
      </c>
      <c r="C335" s="16">
        <v>10</v>
      </c>
      <c r="D335" s="5">
        <v>1</v>
      </c>
      <c r="E335" s="6">
        <v>5930</v>
      </c>
      <c r="F335" s="2">
        <v>240</v>
      </c>
      <c r="G335" s="9">
        <v>120000</v>
      </c>
      <c r="H335" s="9"/>
      <c r="I335" s="9">
        <f t="shared" si="59"/>
        <v>0</v>
      </c>
    </row>
    <row r="336" spans="2:9" s="35" customFormat="1" ht="141.75" x14ac:dyDescent="0.25">
      <c r="B336" s="4" t="s">
        <v>48</v>
      </c>
      <c r="C336" s="16">
        <v>10</v>
      </c>
      <c r="D336" s="5">
        <v>1</v>
      </c>
      <c r="E336" s="6">
        <v>5931</v>
      </c>
      <c r="F336" s="2"/>
      <c r="G336" s="9">
        <f>G337+G339</f>
        <v>1327200</v>
      </c>
      <c r="H336" s="9">
        <f>H337+H339</f>
        <v>332999.81</v>
      </c>
      <c r="I336" s="9">
        <f t="shared" si="59"/>
        <v>25.0904015973478</v>
      </c>
    </row>
    <row r="337" spans="2:9" s="35" customFormat="1" ht="47.25" x14ac:dyDescent="0.25">
      <c r="B337" s="7" t="s">
        <v>70</v>
      </c>
      <c r="C337" s="16">
        <v>10</v>
      </c>
      <c r="D337" s="5">
        <v>1</v>
      </c>
      <c r="E337" s="6">
        <v>5931</v>
      </c>
      <c r="F337" s="2">
        <v>100</v>
      </c>
      <c r="G337" s="9">
        <f>G338</f>
        <v>496900</v>
      </c>
      <c r="H337" s="9">
        <f>H338</f>
        <v>318277.81</v>
      </c>
      <c r="I337" s="9">
        <f t="shared" si="59"/>
        <v>64.05268866975247</v>
      </c>
    </row>
    <row r="338" spans="2:9" s="35" customFormat="1" ht="15.75" x14ac:dyDescent="0.25">
      <c r="B338" s="7" t="s">
        <v>144</v>
      </c>
      <c r="C338" s="16">
        <v>10</v>
      </c>
      <c r="D338" s="5">
        <v>1</v>
      </c>
      <c r="E338" s="6">
        <v>5931</v>
      </c>
      <c r="F338" s="2">
        <v>120</v>
      </c>
      <c r="G338" s="9">
        <f>396900+100000</f>
        <v>496900</v>
      </c>
      <c r="H338" s="9">
        <v>318277.81</v>
      </c>
      <c r="I338" s="9">
        <f t="shared" si="59"/>
        <v>64.05268866975247</v>
      </c>
    </row>
    <row r="339" spans="2:9" s="35" customFormat="1" ht="15.75" x14ac:dyDescent="0.25">
      <c r="B339" s="7" t="s">
        <v>85</v>
      </c>
      <c r="C339" s="16">
        <v>10</v>
      </c>
      <c r="D339" s="5">
        <v>1</v>
      </c>
      <c r="E339" s="6">
        <v>5931</v>
      </c>
      <c r="F339" s="2">
        <v>200</v>
      </c>
      <c r="G339" s="9">
        <f>G340</f>
        <v>830300</v>
      </c>
      <c r="H339" s="9">
        <f>H340</f>
        <v>14722</v>
      </c>
      <c r="I339" s="9">
        <f t="shared" si="59"/>
        <v>1.773094062387089</v>
      </c>
    </row>
    <row r="340" spans="2:9" s="35" customFormat="1" ht="31.5" x14ac:dyDescent="0.25">
      <c r="B340" s="7" t="s">
        <v>86</v>
      </c>
      <c r="C340" s="16">
        <v>10</v>
      </c>
      <c r="D340" s="5">
        <v>1</v>
      </c>
      <c r="E340" s="6">
        <v>5931</v>
      </c>
      <c r="F340" s="2">
        <v>240</v>
      </c>
      <c r="G340" s="9">
        <v>830300</v>
      </c>
      <c r="H340" s="9">
        <v>14722</v>
      </c>
      <c r="I340" s="9">
        <f t="shared" si="59"/>
        <v>1.773094062387089</v>
      </c>
    </row>
    <row r="341" spans="2:9" s="35" customFormat="1" ht="78.75" x14ac:dyDescent="0.25">
      <c r="B341" s="7" t="s">
        <v>68</v>
      </c>
      <c r="C341" s="16">
        <v>10</v>
      </c>
      <c r="D341" s="5">
        <v>1</v>
      </c>
      <c r="E341" s="6">
        <v>9999</v>
      </c>
      <c r="F341" s="2"/>
      <c r="G341" s="9">
        <f t="shared" ref="G341:H342" si="61">G342</f>
        <v>68000</v>
      </c>
      <c r="H341" s="9">
        <f t="shared" si="61"/>
        <v>0</v>
      </c>
      <c r="I341" s="9">
        <f t="shared" si="59"/>
        <v>0</v>
      </c>
    </row>
    <row r="342" spans="2:9" s="35" customFormat="1" ht="15.75" x14ac:dyDescent="0.25">
      <c r="B342" s="7" t="s">
        <v>85</v>
      </c>
      <c r="C342" s="16">
        <v>10</v>
      </c>
      <c r="D342" s="5">
        <v>1</v>
      </c>
      <c r="E342" s="6">
        <v>9999</v>
      </c>
      <c r="F342" s="2">
        <v>200</v>
      </c>
      <c r="G342" s="9">
        <f t="shared" si="61"/>
        <v>68000</v>
      </c>
      <c r="H342" s="9">
        <f t="shared" si="61"/>
        <v>0</v>
      </c>
      <c r="I342" s="9">
        <f t="shared" si="59"/>
        <v>0</v>
      </c>
    </row>
    <row r="343" spans="2:9" s="35" customFormat="1" ht="31.5" x14ac:dyDescent="0.25">
      <c r="B343" s="7" t="s">
        <v>86</v>
      </c>
      <c r="C343" s="16">
        <v>10</v>
      </c>
      <c r="D343" s="5">
        <v>1</v>
      </c>
      <c r="E343" s="6">
        <v>9999</v>
      </c>
      <c r="F343" s="2">
        <v>240</v>
      </c>
      <c r="G343" s="9">
        <v>68000</v>
      </c>
      <c r="H343" s="9"/>
      <c r="I343" s="9">
        <f t="shared" si="59"/>
        <v>0</v>
      </c>
    </row>
    <row r="344" spans="2:9" s="35" customFormat="1" ht="78.75" x14ac:dyDescent="0.25">
      <c r="B344" s="4" t="s">
        <v>186</v>
      </c>
      <c r="C344" s="16">
        <v>10</v>
      </c>
      <c r="D344" s="5">
        <v>3</v>
      </c>
      <c r="E344" s="6">
        <v>0</v>
      </c>
      <c r="F344" s="2"/>
      <c r="G344" s="9">
        <f t="shared" ref="G344:H346" si="62">G345</f>
        <v>76400</v>
      </c>
      <c r="H344" s="9">
        <f t="shared" si="62"/>
        <v>0</v>
      </c>
      <c r="I344" s="9">
        <f t="shared" si="59"/>
        <v>0</v>
      </c>
    </row>
    <row r="345" spans="2:9" s="35" customFormat="1" ht="94.5" x14ac:dyDescent="0.25">
      <c r="B345" s="4" t="s">
        <v>180</v>
      </c>
      <c r="C345" s="16">
        <v>10</v>
      </c>
      <c r="D345" s="5">
        <v>3</v>
      </c>
      <c r="E345" s="6">
        <v>9999</v>
      </c>
      <c r="F345" s="2"/>
      <c r="G345" s="9">
        <f t="shared" si="62"/>
        <v>76400</v>
      </c>
      <c r="H345" s="9">
        <f t="shared" si="62"/>
        <v>0</v>
      </c>
      <c r="I345" s="9">
        <f t="shared" si="59"/>
        <v>0</v>
      </c>
    </row>
    <row r="346" spans="2:9" s="35" customFormat="1" ht="15.75" x14ac:dyDescent="0.25">
      <c r="B346" s="7" t="s">
        <v>85</v>
      </c>
      <c r="C346" s="16">
        <v>10</v>
      </c>
      <c r="D346" s="5">
        <v>3</v>
      </c>
      <c r="E346" s="6">
        <v>9999</v>
      </c>
      <c r="F346" s="2">
        <v>200</v>
      </c>
      <c r="G346" s="9">
        <f t="shared" si="62"/>
        <v>76400</v>
      </c>
      <c r="H346" s="9">
        <f t="shared" si="62"/>
        <v>0</v>
      </c>
      <c r="I346" s="9">
        <f t="shared" si="59"/>
        <v>0</v>
      </c>
    </row>
    <row r="347" spans="2:9" s="35" customFormat="1" ht="31.5" x14ac:dyDescent="0.25">
      <c r="B347" s="7" t="s">
        <v>86</v>
      </c>
      <c r="C347" s="16">
        <v>10</v>
      </c>
      <c r="D347" s="5">
        <v>3</v>
      </c>
      <c r="E347" s="6">
        <v>9999</v>
      </c>
      <c r="F347" s="2">
        <v>240</v>
      </c>
      <c r="G347" s="9">
        <v>76400</v>
      </c>
      <c r="H347" s="9"/>
      <c r="I347" s="9">
        <f t="shared" si="59"/>
        <v>0</v>
      </c>
    </row>
    <row r="348" spans="2:9" s="35" customFormat="1" ht="47.25" x14ac:dyDescent="0.25">
      <c r="B348" s="4" t="s">
        <v>181</v>
      </c>
      <c r="C348" s="16">
        <v>11</v>
      </c>
      <c r="D348" s="5">
        <v>0</v>
      </c>
      <c r="E348" s="6">
        <v>0</v>
      </c>
      <c r="F348" s="2"/>
      <c r="G348" s="9">
        <f>G349+G363</f>
        <v>16759800</v>
      </c>
      <c r="H348" s="9">
        <f>H349+H363</f>
        <v>4535763.88</v>
      </c>
      <c r="I348" s="9">
        <f t="shared" si="59"/>
        <v>27.0633532619721</v>
      </c>
    </row>
    <row r="349" spans="2:9" s="35" customFormat="1" ht="94.5" x14ac:dyDescent="0.25">
      <c r="B349" s="4" t="s">
        <v>182</v>
      </c>
      <c r="C349" s="16">
        <v>11</v>
      </c>
      <c r="D349" s="5">
        <v>1</v>
      </c>
      <c r="E349" s="6">
        <v>0</v>
      </c>
      <c r="F349" s="2"/>
      <c r="G349" s="9">
        <f>G350+G360+G357</f>
        <v>15175600</v>
      </c>
      <c r="H349" s="9">
        <f>H350+H360+H357</f>
        <v>4535763.88</v>
      </c>
      <c r="I349" s="9">
        <f t="shared" si="59"/>
        <v>29.888530799441209</v>
      </c>
    </row>
    <row r="350" spans="2:9" s="35" customFormat="1" ht="110.25" x14ac:dyDescent="0.25">
      <c r="B350" s="4" t="s">
        <v>145</v>
      </c>
      <c r="C350" s="16">
        <v>11</v>
      </c>
      <c r="D350" s="5">
        <v>1</v>
      </c>
      <c r="E350" s="6">
        <v>59</v>
      </c>
      <c r="F350" s="2"/>
      <c r="G350" s="9">
        <f>G351+G353+G355</f>
        <v>14828400</v>
      </c>
      <c r="H350" s="9">
        <f>H351+H353+H355</f>
        <v>4486403.88</v>
      </c>
      <c r="I350" s="9">
        <f t="shared" si="59"/>
        <v>30.255481913085703</v>
      </c>
    </row>
    <row r="351" spans="2:9" s="35" customFormat="1" ht="47.25" x14ac:dyDescent="0.25">
      <c r="B351" s="7" t="s">
        <v>70</v>
      </c>
      <c r="C351" s="16">
        <v>11</v>
      </c>
      <c r="D351" s="5">
        <v>1</v>
      </c>
      <c r="E351" s="6">
        <v>59</v>
      </c>
      <c r="F351" s="2">
        <v>100</v>
      </c>
      <c r="G351" s="9">
        <f>G352</f>
        <v>12672200</v>
      </c>
      <c r="H351" s="9">
        <f>H352</f>
        <v>4154709.78</v>
      </c>
      <c r="I351" s="9">
        <f t="shared" si="59"/>
        <v>32.786018055270588</v>
      </c>
    </row>
    <row r="352" spans="2:9" s="35" customFormat="1" ht="15.75" x14ac:dyDescent="0.25">
      <c r="B352" s="7" t="s">
        <v>71</v>
      </c>
      <c r="C352" s="16">
        <v>11</v>
      </c>
      <c r="D352" s="5">
        <v>1</v>
      </c>
      <c r="E352" s="6">
        <v>59</v>
      </c>
      <c r="F352" s="2">
        <v>110</v>
      </c>
      <c r="G352" s="9">
        <f>12547200+125000</f>
        <v>12672200</v>
      </c>
      <c r="H352" s="9">
        <v>4154709.78</v>
      </c>
      <c r="I352" s="9">
        <f t="shared" si="59"/>
        <v>32.786018055270588</v>
      </c>
    </row>
    <row r="353" spans="2:9" s="35" customFormat="1" ht="15.75" x14ac:dyDescent="0.25">
      <c r="B353" s="7" t="s">
        <v>85</v>
      </c>
      <c r="C353" s="16">
        <v>11</v>
      </c>
      <c r="D353" s="5">
        <v>1</v>
      </c>
      <c r="E353" s="6">
        <v>59</v>
      </c>
      <c r="F353" s="2">
        <v>200</v>
      </c>
      <c r="G353" s="9">
        <f>G354</f>
        <v>2045200</v>
      </c>
      <c r="H353" s="9">
        <f>H354</f>
        <v>331694.09999999998</v>
      </c>
      <c r="I353" s="9">
        <f t="shared" si="59"/>
        <v>16.218174261685895</v>
      </c>
    </row>
    <row r="354" spans="2:9" s="35" customFormat="1" ht="31.5" x14ac:dyDescent="0.25">
      <c r="B354" s="7" t="s">
        <v>86</v>
      </c>
      <c r="C354" s="16">
        <v>11</v>
      </c>
      <c r="D354" s="5">
        <v>1</v>
      </c>
      <c r="E354" s="6">
        <v>59</v>
      </c>
      <c r="F354" s="2">
        <v>240</v>
      </c>
      <c r="G354" s="9">
        <v>2045200</v>
      </c>
      <c r="H354" s="9">
        <v>331694.09999999998</v>
      </c>
      <c r="I354" s="9">
        <f t="shared" si="59"/>
        <v>16.218174261685895</v>
      </c>
    </row>
    <row r="355" spans="2:9" s="35" customFormat="1" ht="15.75" x14ac:dyDescent="0.25">
      <c r="B355" s="4" t="s">
        <v>176</v>
      </c>
      <c r="C355" s="16">
        <v>11</v>
      </c>
      <c r="D355" s="5">
        <v>1</v>
      </c>
      <c r="E355" s="6">
        <v>59</v>
      </c>
      <c r="F355" s="2">
        <v>800</v>
      </c>
      <c r="G355" s="9">
        <f>G356</f>
        <v>111000</v>
      </c>
      <c r="H355" s="9">
        <f>H356</f>
        <v>0</v>
      </c>
      <c r="I355" s="9">
        <f t="shared" si="59"/>
        <v>0</v>
      </c>
    </row>
    <row r="356" spans="2:9" s="35" customFormat="1" ht="15.75" x14ac:dyDescent="0.25">
      <c r="B356" s="4" t="s">
        <v>177</v>
      </c>
      <c r="C356" s="16">
        <v>11</v>
      </c>
      <c r="D356" s="5">
        <v>1</v>
      </c>
      <c r="E356" s="6">
        <v>59</v>
      </c>
      <c r="F356" s="2">
        <v>850</v>
      </c>
      <c r="G356" s="9">
        <f>103200+7800</f>
        <v>111000</v>
      </c>
      <c r="H356" s="9"/>
      <c r="I356" s="9">
        <f t="shared" si="59"/>
        <v>0</v>
      </c>
    </row>
    <row r="357" spans="2:9" s="35" customFormat="1" ht="126" x14ac:dyDescent="0.25">
      <c r="B357" s="4" t="s">
        <v>35</v>
      </c>
      <c r="C357" s="16">
        <v>11</v>
      </c>
      <c r="D357" s="5">
        <v>1</v>
      </c>
      <c r="E357" s="6">
        <v>5414</v>
      </c>
      <c r="F357" s="2"/>
      <c r="G357" s="9">
        <f t="shared" ref="G357:H358" si="63">G358</f>
        <v>11000</v>
      </c>
      <c r="H357" s="9">
        <f t="shared" si="63"/>
        <v>0</v>
      </c>
      <c r="I357" s="9">
        <f t="shared" si="59"/>
        <v>0</v>
      </c>
    </row>
    <row r="358" spans="2:9" s="35" customFormat="1" ht="15.75" x14ac:dyDescent="0.25">
      <c r="B358" s="7" t="s">
        <v>85</v>
      </c>
      <c r="C358" s="16">
        <v>11</v>
      </c>
      <c r="D358" s="5">
        <v>1</v>
      </c>
      <c r="E358" s="6">
        <v>5414</v>
      </c>
      <c r="F358" s="2">
        <v>200</v>
      </c>
      <c r="G358" s="9">
        <f t="shared" si="63"/>
        <v>11000</v>
      </c>
      <c r="H358" s="9">
        <f t="shared" si="63"/>
        <v>0</v>
      </c>
      <c r="I358" s="9">
        <f t="shared" si="59"/>
        <v>0</v>
      </c>
    </row>
    <row r="359" spans="2:9" s="35" customFormat="1" ht="31.5" x14ac:dyDescent="0.25">
      <c r="B359" s="7" t="s">
        <v>86</v>
      </c>
      <c r="C359" s="16">
        <v>11</v>
      </c>
      <c r="D359" s="5">
        <v>1</v>
      </c>
      <c r="E359" s="6">
        <v>5414</v>
      </c>
      <c r="F359" s="2">
        <v>240</v>
      </c>
      <c r="G359" s="9">
        <v>11000</v>
      </c>
      <c r="H359" s="9"/>
      <c r="I359" s="9">
        <f t="shared" si="59"/>
        <v>0</v>
      </c>
    </row>
    <row r="360" spans="2:9" s="35" customFormat="1" ht="94.5" x14ac:dyDescent="0.25">
      <c r="B360" s="7" t="s">
        <v>146</v>
      </c>
      <c r="C360" s="16">
        <v>11</v>
      </c>
      <c r="D360" s="5">
        <v>1</v>
      </c>
      <c r="E360" s="6">
        <v>9999</v>
      </c>
      <c r="F360" s="2"/>
      <c r="G360" s="9">
        <f t="shared" ref="G360:H361" si="64">G361</f>
        <v>336200</v>
      </c>
      <c r="H360" s="9">
        <f t="shared" si="64"/>
        <v>49360</v>
      </c>
      <c r="I360" s="9">
        <f t="shared" si="59"/>
        <v>14.681737061273051</v>
      </c>
    </row>
    <row r="361" spans="2:9" s="35" customFormat="1" ht="15.75" x14ac:dyDescent="0.25">
      <c r="B361" s="7" t="s">
        <v>85</v>
      </c>
      <c r="C361" s="16">
        <v>11</v>
      </c>
      <c r="D361" s="5">
        <v>1</v>
      </c>
      <c r="E361" s="6">
        <v>9999</v>
      </c>
      <c r="F361" s="2">
        <v>200</v>
      </c>
      <c r="G361" s="9">
        <f t="shared" si="64"/>
        <v>336200</v>
      </c>
      <c r="H361" s="9">
        <f t="shared" si="64"/>
        <v>49360</v>
      </c>
      <c r="I361" s="9">
        <f t="shared" si="59"/>
        <v>14.681737061273051</v>
      </c>
    </row>
    <row r="362" spans="2:9" s="35" customFormat="1" ht="31.5" x14ac:dyDescent="0.25">
      <c r="B362" s="7" t="s">
        <v>86</v>
      </c>
      <c r="C362" s="16">
        <v>11</v>
      </c>
      <c r="D362" s="5">
        <v>1</v>
      </c>
      <c r="E362" s="6">
        <v>9999</v>
      </c>
      <c r="F362" s="2">
        <v>240</v>
      </c>
      <c r="G362" s="9">
        <v>336200</v>
      </c>
      <c r="H362" s="9">
        <v>49360</v>
      </c>
      <c r="I362" s="9">
        <f t="shared" si="59"/>
        <v>14.681737061273051</v>
      </c>
    </row>
    <row r="363" spans="2:9" s="35" customFormat="1" ht="78.75" x14ac:dyDescent="0.25">
      <c r="B363" s="4" t="s">
        <v>147</v>
      </c>
      <c r="C363" s="16">
        <v>11</v>
      </c>
      <c r="D363" s="5">
        <v>2</v>
      </c>
      <c r="E363" s="6">
        <v>0</v>
      </c>
      <c r="F363" s="2"/>
      <c r="G363" s="9">
        <f>G367+G364</f>
        <v>1584200</v>
      </c>
      <c r="H363" s="9">
        <f>H367+H364</f>
        <v>0</v>
      </c>
      <c r="I363" s="9">
        <f t="shared" si="59"/>
        <v>0</v>
      </c>
    </row>
    <row r="364" spans="2:9" s="35" customFormat="1" ht="78.75" x14ac:dyDescent="0.25">
      <c r="B364" s="4" t="s">
        <v>36</v>
      </c>
      <c r="C364" s="16">
        <v>11</v>
      </c>
      <c r="D364" s="5">
        <v>2</v>
      </c>
      <c r="E364" s="6">
        <v>7812</v>
      </c>
      <c r="F364" s="2"/>
      <c r="G364" s="9">
        <f t="shared" ref="G364:H365" si="65">G365</f>
        <v>985000</v>
      </c>
      <c r="H364" s="9">
        <f t="shared" si="65"/>
        <v>0</v>
      </c>
      <c r="I364" s="9">
        <f t="shared" si="59"/>
        <v>0</v>
      </c>
    </row>
    <row r="365" spans="2:9" s="35" customFormat="1" ht="15.75" x14ac:dyDescent="0.25">
      <c r="B365" s="7" t="s">
        <v>176</v>
      </c>
      <c r="C365" s="16">
        <v>11</v>
      </c>
      <c r="D365" s="5">
        <v>2</v>
      </c>
      <c r="E365" s="6">
        <v>7812</v>
      </c>
      <c r="F365" s="2">
        <v>800</v>
      </c>
      <c r="G365" s="9">
        <f t="shared" si="65"/>
        <v>985000</v>
      </c>
      <c r="H365" s="9">
        <f t="shared" si="65"/>
        <v>0</v>
      </c>
      <c r="I365" s="9">
        <f t="shared" si="59"/>
        <v>0</v>
      </c>
    </row>
    <row r="366" spans="2:9" s="35" customFormat="1" ht="31.5" x14ac:dyDescent="0.25">
      <c r="B366" s="7" t="s">
        <v>197</v>
      </c>
      <c r="C366" s="16">
        <v>11</v>
      </c>
      <c r="D366" s="5">
        <v>2</v>
      </c>
      <c r="E366" s="6">
        <v>7812</v>
      </c>
      <c r="F366" s="1">
        <v>810</v>
      </c>
      <c r="G366" s="9">
        <v>985000</v>
      </c>
      <c r="H366" s="9"/>
      <c r="I366" s="9">
        <f t="shared" si="59"/>
        <v>0</v>
      </c>
    </row>
    <row r="367" spans="2:9" s="35" customFormat="1" ht="78.75" x14ac:dyDescent="0.25">
      <c r="B367" s="7" t="s">
        <v>2</v>
      </c>
      <c r="C367" s="16">
        <v>11</v>
      </c>
      <c r="D367" s="5">
        <v>2</v>
      </c>
      <c r="E367" s="6">
        <v>9999</v>
      </c>
      <c r="F367" s="1"/>
      <c r="G367" s="9">
        <f>G368</f>
        <v>599200</v>
      </c>
      <c r="H367" s="9"/>
      <c r="I367" s="9">
        <f t="shared" si="59"/>
        <v>0</v>
      </c>
    </row>
    <row r="368" spans="2:9" s="35" customFormat="1" ht="15.75" x14ac:dyDescent="0.25">
      <c r="B368" s="7" t="s">
        <v>85</v>
      </c>
      <c r="C368" s="16">
        <v>11</v>
      </c>
      <c r="D368" s="5">
        <v>2</v>
      </c>
      <c r="E368" s="6">
        <v>9999</v>
      </c>
      <c r="F368" s="1">
        <v>200</v>
      </c>
      <c r="G368" s="9">
        <f>G369</f>
        <v>599200</v>
      </c>
      <c r="H368" s="9"/>
      <c r="I368" s="9">
        <f t="shared" si="59"/>
        <v>0</v>
      </c>
    </row>
    <row r="369" spans="2:9" s="35" customFormat="1" ht="31.5" x14ac:dyDescent="0.25">
      <c r="B369" s="7" t="s">
        <v>86</v>
      </c>
      <c r="C369" s="16">
        <v>11</v>
      </c>
      <c r="D369" s="5">
        <v>2</v>
      </c>
      <c r="E369" s="6">
        <v>9999</v>
      </c>
      <c r="F369" s="1">
        <v>240</v>
      </c>
      <c r="G369" s="9">
        <v>599200</v>
      </c>
      <c r="H369" s="9"/>
      <c r="I369" s="9">
        <f t="shared" si="59"/>
        <v>0</v>
      </c>
    </row>
    <row r="370" spans="2:9" s="35" customFormat="1" ht="31.5" x14ac:dyDescent="0.25">
      <c r="B370" s="4" t="s">
        <v>3</v>
      </c>
      <c r="C370" s="16">
        <v>12</v>
      </c>
      <c r="D370" s="5">
        <v>0</v>
      </c>
      <c r="E370" s="6">
        <v>0</v>
      </c>
      <c r="F370" s="2"/>
      <c r="G370" s="9">
        <f>G371+G375</f>
        <v>1057000</v>
      </c>
      <c r="H370" s="9">
        <f>H371+H375</f>
        <v>0</v>
      </c>
      <c r="I370" s="9">
        <f t="shared" si="59"/>
        <v>0</v>
      </c>
    </row>
    <row r="371" spans="2:9" s="35" customFormat="1" ht="63" x14ac:dyDescent="0.25">
      <c r="B371" s="4" t="s">
        <v>4</v>
      </c>
      <c r="C371" s="16">
        <v>12</v>
      </c>
      <c r="D371" s="5">
        <v>1</v>
      </c>
      <c r="E371" s="6">
        <v>0</v>
      </c>
      <c r="F371" s="2"/>
      <c r="G371" s="9">
        <f t="shared" ref="G371:H373" si="66">G372</f>
        <v>473000</v>
      </c>
      <c r="H371" s="9">
        <f t="shared" si="66"/>
        <v>0</v>
      </c>
      <c r="I371" s="9">
        <f t="shared" si="59"/>
        <v>0</v>
      </c>
    </row>
    <row r="372" spans="2:9" s="35" customFormat="1" ht="63" x14ac:dyDescent="0.25">
      <c r="B372" s="4" t="s">
        <v>95</v>
      </c>
      <c r="C372" s="16">
        <v>12</v>
      </c>
      <c r="D372" s="5">
        <v>1</v>
      </c>
      <c r="E372" s="6">
        <v>9999</v>
      </c>
      <c r="F372" s="2"/>
      <c r="G372" s="9">
        <f t="shared" si="66"/>
        <v>473000</v>
      </c>
      <c r="H372" s="9">
        <f t="shared" si="66"/>
        <v>0</v>
      </c>
      <c r="I372" s="9">
        <f t="shared" si="59"/>
        <v>0</v>
      </c>
    </row>
    <row r="373" spans="2:9" s="35" customFormat="1" ht="15.75" x14ac:dyDescent="0.25">
      <c r="B373" s="7" t="s">
        <v>85</v>
      </c>
      <c r="C373" s="16">
        <v>12</v>
      </c>
      <c r="D373" s="5">
        <v>1</v>
      </c>
      <c r="E373" s="6">
        <v>9999</v>
      </c>
      <c r="F373" s="2">
        <v>200</v>
      </c>
      <c r="G373" s="9">
        <f t="shared" si="66"/>
        <v>473000</v>
      </c>
      <c r="H373" s="9">
        <f t="shared" si="66"/>
        <v>0</v>
      </c>
      <c r="I373" s="9">
        <f t="shared" si="59"/>
        <v>0</v>
      </c>
    </row>
    <row r="374" spans="2:9" s="35" customFormat="1" ht="31.5" x14ac:dyDescent="0.25">
      <c r="B374" s="7" t="s">
        <v>86</v>
      </c>
      <c r="C374" s="16">
        <v>12</v>
      </c>
      <c r="D374" s="5">
        <v>1</v>
      </c>
      <c r="E374" s="6">
        <v>9999</v>
      </c>
      <c r="F374" s="2">
        <v>240</v>
      </c>
      <c r="G374" s="9">
        <v>473000</v>
      </c>
      <c r="H374" s="9"/>
      <c r="I374" s="9">
        <f t="shared" si="59"/>
        <v>0</v>
      </c>
    </row>
    <row r="375" spans="2:9" s="35" customFormat="1" ht="63" x14ac:dyDescent="0.25">
      <c r="B375" s="4" t="s">
        <v>96</v>
      </c>
      <c r="C375" s="16">
        <v>12</v>
      </c>
      <c r="D375" s="5">
        <v>2</v>
      </c>
      <c r="E375" s="6">
        <v>0</v>
      </c>
      <c r="F375" s="2"/>
      <c r="G375" s="9">
        <f t="shared" ref="G375:H377" si="67">G376</f>
        <v>584000</v>
      </c>
      <c r="H375" s="9">
        <f t="shared" si="67"/>
        <v>0</v>
      </c>
      <c r="I375" s="9">
        <f t="shared" si="59"/>
        <v>0</v>
      </c>
    </row>
    <row r="376" spans="2:9" s="35" customFormat="1" ht="78.75" x14ac:dyDescent="0.25">
      <c r="B376" s="4" t="s">
        <v>97</v>
      </c>
      <c r="C376" s="16">
        <v>12</v>
      </c>
      <c r="D376" s="5">
        <v>2</v>
      </c>
      <c r="E376" s="6">
        <v>9999</v>
      </c>
      <c r="F376" s="2"/>
      <c r="G376" s="9">
        <f t="shared" si="67"/>
        <v>584000</v>
      </c>
      <c r="H376" s="9">
        <f t="shared" si="67"/>
        <v>0</v>
      </c>
      <c r="I376" s="9">
        <f t="shared" si="59"/>
        <v>0</v>
      </c>
    </row>
    <row r="377" spans="2:9" s="35" customFormat="1" ht="15.75" x14ac:dyDescent="0.25">
      <c r="B377" s="7" t="s">
        <v>85</v>
      </c>
      <c r="C377" s="16">
        <v>12</v>
      </c>
      <c r="D377" s="5">
        <v>2</v>
      </c>
      <c r="E377" s="6">
        <v>9999</v>
      </c>
      <c r="F377" s="2">
        <v>200</v>
      </c>
      <c r="G377" s="9">
        <f t="shared" si="67"/>
        <v>584000</v>
      </c>
      <c r="H377" s="9">
        <f t="shared" si="67"/>
        <v>0</v>
      </c>
      <c r="I377" s="9">
        <f t="shared" si="59"/>
        <v>0</v>
      </c>
    </row>
    <row r="378" spans="2:9" s="35" customFormat="1" ht="31.5" x14ac:dyDescent="0.25">
      <c r="B378" s="7" t="s">
        <v>86</v>
      </c>
      <c r="C378" s="16">
        <v>12</v>
      </c>
      <c r="D378" s="5">
        <v>2</v>
      </c>
      <c r="E378" s="6">
        <v>9999</v>
      </c>
      <c r="F378" s="2">
        <v>240</v>
      </c>
      <c r="G378" s="9">
        <v>584000</v>
      </c>
      <c r="H378" s="9"/>
      <c r="I378" s="9">
        <f t="shared" si="59"/>
        <v>0</v>
      </c>
    </row>
    <row r="379" spans="2:9" s="35" customFormat="1" ht="31.5" x14ac:dyDescent="0.25">
      <c r="B379" s="4" t="s">
        <v>98</v>
      </c>
      <c r="C379" s="16">
        <v>13</v>
      </c>
      <c r="D379" s="5">
        <v>0</v>
      </c>
      <c r="E379" s="6">
        <v>0</v>
      </c>
      <c r="F379" s="2"/>
      <c r="G379" s="9">
        <f>G380+G387</f>
        <v>22402500</v>
      </c>
      <c r="H379" s="9">
        <f>H380+H387</f>
        <v>4245736.83</v>
      </c>
      <c r="I379" s="9">
        <f t="shared" si="59"/>
        <v>18.952067090726484</v>
      </c>
    </row>
    <row r="380" spans="2:9" s="35" customFormat="1" ht="47.25" x14ac:dyDescent="0.25">
      <c r="B380" s="4" t="s">
        <v>99</v>
      </c>
      <c r="C380" s="16">
        <v>13</v>
      </c>
      <c r="D380" s="5">
        <v>2</v>
      </c>
      <c r="E380" s="6">
        <v>0</v>
      </c>
      <c r="F380" s="2"/>
      <c r="G380" s="9">
        <f>G381+G384</f>
        <v>20306200</v>
      </c>
      <c r="H380" s="9">
        <f>H381+H384</f>
        <v>4245736.83</v>
      </c>
      <c r="I380" s="9">
        <f t="shared" si="59"/>
        <v>20.908573883838432</v>
      </c>
    </row>
    <row r="381" spans="2:9" s="35" customFormat="1" ht="63" x14ac:dyDescent="0.25">
      <c r="B381" s="4" t="s">
        <v>100</v>
      </c>
      <c r="C381" s="16">
        <v>13</v>
      </c>
      <c r="D381" s="5">
        <v>2</v>
      </c>
      <c r="E381" s="6">
        <v>59</v>
      </c>
      <c r="F381" s="2"/>
      <c r="G381" s="9">
        <f t="shared" ref="G381:H382" si="68">G382</f>
        <v>16736500</v>
      </c>
      <c r="H381" s="9">
        <f t="shared" si="68"/>
        <v>2516399.4700000002</v>
      </c>
      <c r="I381" s="9">
        <f t="shared" si="59"/>
        <v>15.035398500283812</v>
      </c>
    </row>
    <row r="382" spans="2:9" s="35" customFormat="1" ht="31.5" x14ac:dyDescent="0.25">
      <c r="B382" s="7" t="s">
        <v>80</v>
      </c>
      <c r="C382" s="16">
        <v>13</v>
      </c>
      <c r="D382" s="5">
        <v>2</v>
      </c>
      <c r="E382" s="6">
        <v>59</v>
      </c>
      <c r="F382" s="2">
        <v>600</v>
      </c>
      <c r="G382" s="9">
        <f t="shared" si="68"/>
        <v>16736500</v>
      </c>
      <c r="H382" s="9">
        <f t="shared" si="68"/>
        <v>2516399.4700000002</v>
      </c>
      <c r="I382" s="9">
        <f t="shared" ref="I382:I445" si="69">H382/G382*100</f>
        <v>15.035398500283812</v>
      </c>
    </row>
    <row r="383" spans="2:9" s="35" customFormat="1" ht="15.75" x14ac:dyDescent="0.25">
      <c r="B383" s="7" t="s">
        <v>81</v>
      </c>
      <c r="C383" s="16">
        <v>13</v>
      </c>
      <c r="D383" s="5">
        <v>2</v>
      </c>
      <c r="E383" s="6">
        <v>59</v>
      </c>
      <c r="F383" s="2">
        <v>610</v>
      </c>
      <c r="G383" s="9">
        <v>16736500</v>
      </c>
      <c r="H383" s="9">
        <v>2516399.4700000002</v>
      </c>
      <c r="I383" s="9">
        <f t="shared" si="69"/>
        <v>15.035398500283812</v>
      </c>
    </row>
    <row r="384" spans="2:9" s="35" customFormat="1" ht="94.5" x14ac:dyDescent="0.25">
      <c r="B384" s="7" t="s">
        <v>45</v>
      </c>
      <c r="C384" s="16">
        <v>13</v>
      </c>
      <c r="D384" s="5">
        <v>2</v>
      </c>
      <c r="E384" s="6">
        <v>5427</v>
      </c>
      <c r="F384" s="2"/>
      <c r="G384" s="9">
        <f t="shared" ref="G384:H385" si="70">G385</f>
        <v>3569700</v>
      </c>
      <c r="H384" s="9">
        <f t="shared" si="70"/>
        <v>1729337.36</v>
      </c>
      <c r="I384" s="9">
        <f t="shared" si="69"/>
        <v>48.444893408409669</v>
      </c>
    </row>
    <row r="385" spans="2:9" s="35" customFormat="1" ht="31.5" x14ac:dyDescent="0.25">
      <c r="B385" s="7" t="s">
        <v>80</v>
      </c>
      <c r="C385" s="16">
        <v>13</v>
      </c>
      <c r="D385" s="5">
        <v>2</v>
      </c>
      <c r="E385" s="6">
        <v>5427</v>
      </c>
      <c r="F385" s="2">
        <v>600</v>
      </c>
      <c r="G385" s="9">
        <f t="shared" si="70"/>
        <v>3569700</v>
      </c>
      <c r="H385" s="9">
        <f t="shared" si="70"/>
        <v>1729337.36</v>
      </c>
      <c r="I385" s="9">
        <f t="shared" si="69"/>
        <v>48.444893408409669</v>
      </c>
    </row>
    <row r="386" spans="2:9" s="35" customFormat="1" ht="15.75" x14ac:dyDescent="0.25">
      <c r="B386" s="7" t="s">
        <v>81</v>
      </c>
      <c r="C386" s="16">
        <v>13</v>
      </c>
      <c r="D386" s="5">
        <v>2</v>
      </c>
      <c r="E386" s="6">
        <v>5427</v>
      </c>
      <c r="F386" s="2">
        <v>610</v>
      </c>
      <c r="G386" s="9">
        <v>3569700</v>
      </c>
      <c r="H386" s="9">
        <v>1729337.36</v>
      </c>
      <c r="I386" s="9">
        <f t="shared" si="69"/>
        <v>48.444893408409669</v>
      </c>
    </row>
    <row r="387" spans="2:9" s="35" customFormat="1" ht="47.25" x14ac:dyDescent="0.25">
      <c r="B387" s="4" t="s">
        <v>211</v>
      </c>
      <c r="C387" s="16">
        <v>13</v>
      </c>
      <c r="D387" s="5">
        <v>5</v>
      </c>
      <c r="E387" s="6">
        <v>0</v>
      </c>
      <c r="F387" s="2"/>
      <c r="G387" s="9">
        <f>G396+G393+G388</f>
        <v>2096300</v>
      </c>
      <c r="H387" s="9">
        <f>H396+H393+H388</f>
        <v>0</v>
      </c>
      <c r="I387" s="9">
        <f t="shared" si="69"/>
        <v>0</v>
      </c>
    </row>
    <row r="388" spans="2:9" s="35" customFormat="1" ht="78.75" x14ac:dyDescent="0.25">
      <c r="B388" s="4" t="s">
        <v>46</v>
      </c>
      <c r="C388" s="16">
        <v>13</v>
      </c>
      <c r="D388" s="5">
        <v>5</v>
      </c>
      <c r="E388" s="6">
        <v>5428</v>
      </c>
      <c r="F388" s="2"/>
      <c r="G388" s="9">
        <f>G389+G391</f>
        <v>1934300</v>
      </c>
      <c r="H388" s="9">
        <f>H389+H391</f>
        <v>0</v>
      </c>
      <c r="I388" s="9">
        <f t="shared" si="69"/>
        <v>0</v>
      </c>
    </row>
    <row r="389" spans="2:9" s="35" customFormat="1" ht="15.75" x14ac:dyDescent="0.25">
      <c r="B389" s="7" t="s">
        <v>85</v>
      </c>
      <c r="C389" s="16">
        <v>13</v>
      </c>
      <c r="D389" s="5">
        <v>5</v>
      </c>
      <c r="E389" s="6">
        <v>5428</v>
      </c>
      <c r="F389" s="2">
        <v>200</v>
      </c>
      <c r="G389" s="9">
        <f>G390</f>
        <v>669300</v>
      </c>
      <c r="H389" s="9"/>
      <c r="I389" s="9">
        <f t="shared" si="69"/>
        <v>0</v>
      </c>
    </row>
    <row r="390" spans="2:9" s="35" customFormat="1" ht="31.5" x14ac:dyDescent="0.25">
      <c r="B390" s="7" t="s">
        <v>86</v>
      </c>
      <c r="C390" s="16">
        <v>13</v>
      </c>
      <c r="D390" s="5">
        <v>5</v>
      </c>
      <c r="E390" s="6">
        <v>5428</v>
      </c>
      <c r="F390" s="2">
        <v>240</v>
      </c>
      <c r="G390" s="9">
        <v>669300</v>
      </c>
      <c r="H390" s="9"/>
      <c r="I390" s="9">
        <f t="shared" si="69"/>
        <v>0</v>
      </c>
    </row>
    <row r="391" spans="2:9" s="35" customFormat="1" ht="15.75" x14ac:dyDescent="0.25">
      <c r="B391" s="7" t="s">
        <v>176</v>
      </c>
      <c r="C391" s="16">
        <v>13</v>
      </c>
      <c r="D391" s="5">
        <v>5</v>
      </c>
      <c r="E391" s="6">
        <v>5428</v>
      </c>
      <c r="F391" s="2">
        <v>800</v>
      </c>
      <c r="G391" s="9">
        <f>G392</f>
        <v>1265000</v>
      </c>
      <c r="H391" s="9"/>
      <c r="I391" s="9">
        <f t="shared" si="69"/>
        <v>0</v>
      </c>
    </row>
    <row r="392" spans="2:9" s="35" customFormat="1" ht="31.5" x14ac:dyDescent="0.25">
      <c r="B392" s="7" t="s">
        <v>197</v>
      </c>
      <c r="C392" s="16">
        <v>13</v>
      </c>
      <c r="D392" s="5">
        <v>5</v>
      </c>
      <c r="E392" s="6">
        <v>5428</v>
      </c>
      <c r="F392" s="2">
        <v>810</v>
      </c>
      <c r="G392" s="9">
        <v>1265000</v>
      </c>
      <c r="H392" s="9"/>
      <c r="I392" s="9">
        <f t="shared" si="69"/>
        <v>0</v>
      </c>
    </row>
    <row r="393" spans="2:9" s="35" customFormat="1" ht="63" x14ac:dyDescent="0.25">
      <c r="B393" s="4" t="s">
        <v>13</v>
      </c>
      <c r="C393" s="16">
        <v>13</v>
      </c>
      <c r="D393" s="5">
        <v>5</v>
      </c>
      <c r="E393" s="6">
        <v>7812</v>
      </c>
      <c r="F393" s="2"/>
      <c r="G393" s="9">
        <f t="shared" ref="G393:H394" si="71">G394</f>
        <v>73000</v>
      </c>
      <c r="H393" s="9">
        <f t="shared" si="71"/>
        <v>0</v>
      </c>
      <c r="I393" s="9">
        <f t="shared" si="69"/>
        <v>0</v>
      </c>
    </row>
    <row r="394" spans="2:9" s="35" customFormat="1" ht="15.75" x14ac:dyDescent="0.25">
      <c r="B394" s="7" t="s">
        <v>176</v>
      </c>
      <c r="C394" s="16">
        <v>13</v>
      </c>
      <c r="D394" s="5">
        <v>5</v>
      </c>
      <c r="E394" s="6">
        <v>7812</v>
      </c>
      <c r="F394" s="2">
        <v>800</v>
      </c>
      <c r="G394" s="9">
        <f t="shared" si="71"/>
        <v>73000</v>
      </c>
      <c r="H394" s="9">
        <f t="shared" si="71"/>
        <v>0</v>
      </c>
      <c r="I394" s="9">
        <f t="shared" si="69"/>
        <v>0</v>
      </c>
    </row>
    <row r="395" spans="2:9" s="35" customFormat="1" ht="31.5" x14ac:dyDescent="0.25">
      <c r="B395" s="7" t="s">
        <v>197</v>
      </c>
      <c r="C395" s="16">
        <v>13</v>
      </c>
      <c r="D395" s="5">
        <v>5</v>
      </c>
      <c r="E395" s="6">
        <v>7812</v>
      </c>
      <c r="F395" s="1">
        <v>810</v>
      </c>
      <c r="G395" s="9">
        <v>73000</v>
      </c>
      <c r="H395" s="9"/>
      <c r="I395" s="9">
        <f t="shared" si="69"/>
        <v>0</v>
      </c>
    </row>
    <row r="396" spans="2:9" s="35" customFormat="1" ht="63" x14ac:dyDescent="0.25">
      <c r="B396" s="7" t="s">
        <v>212</v>
      </c>
      <c r="C396" s="16">
        <v>13</v>
      </c>
      <c r="D396" s="5">
        <v>5</v>
      </c>
      <c r="E396" s="6">
        <v>9999</v>
      </c>
      <c r="F396" s="1"/>
      <c r="G396" s="9">
        <f>G397</f>
        <v>89000</v>
      </c>
      <c r="H396" s="9"/>
      <c r="I396" s="9">
        <f t="shared" si="69"/>
        <v>0</v>
      </c>
    </row>
    <row r="397" spans="2:9" s="35" customFormat="1" ht="15.75" x14ac:dyDescent="0.25">
      <c r="B397" s="7" t="s">
        <v>85</v>
      </c>
      <c r="C397" s="16">
        <v>13</v>
      </c>
      <c r="D397" s="5">
        <v>5</v>
      </c>
      <c r="E397" s="6">
        <v>9999</v>
      </c>
      <c r="F397" s="1">
        <v>200</v>
      </c>
      <c r="G397" s="9">
        <f>G398</f>
        <v>89000</v>
      </c>
      <c r="H397" s="9"/>
      <c r="I397" s="9">
        <f t="shared" si="69"/>
        <v>0</v>
      </c>
    </row>
    <row r="398" spans="2:9" s="35" customFormat="1" ht="31.5" x14ac:dyDescent="0.25">
      <c r="B398" s="7" t="s">
        <v>86</v>
      </c>
      <c r="C398" s="16">
        <v>13</v>
      </c>
      <c r="D398" s="5">
        <v>5</v>
      </c>
      <c r="E398" s="6">
        <v>9999</v>
      </c>
      <c r="F398" s="1">
        <v>240</v>
      </c>
      <c r="G398" s="9">
        <v>89000</v>
      </c>
      <c r="H398" s="9"/>
      <c r="I398" s="9">
        <f t="shared" si="69"/>
        <v>0</v>
      </c>
    </row>
    <row r="399" spans="2:9" s="35" customFormat="1" ht="31.5" x14ac:dyDescent="0.25">
      <c r="B399" s="4" t="s">
        <v>94</v>
      </c>
      <c r="C399" s="16">
        <v>14</v>
      </c>
      <c r="D399" s="5">
        <v>0</v>
      </c>
      <c r="E399" s="6">
        <v>0</v>
      </c>
      <c r="F399" s="2"/>
      <c r="G399" s="9">
        <f>G400+G404</f>
        <v>2987800</v>
      </c>
      <c r="H399" s="9">
        <f>H400+H404</f>
        <v>391271.75</v>
      </c>
      <c r="I399" s="9">
        <f t="shared" si="69"/>
        <v>13.095647299015997</v>
      </c>
    </row>
    <row r="400" spans="2:9" s="35" customFormat="1" ht="63" x14ac:dyDescent="0.25">
      <c r="B400" s="4" t="s">
        <v>205</v>
      </c>
      <c r="C400" s="16">
        <v>14</v>
      </c>
      <c r="D400" s="5">
        <v>1</v>
      </c>
      <c r="E400" s="6">
        <v>0</v>
      </c>
      <c r="F400" s="2"/>
      <c r="G400" s="9">
        <f t="shared" ref="G400:H402" si="72">G401</f>
        <v>2880021.75</v>
      </c>
      <c r="H400" s="9">
        <f t="shared" si="72"/>
        <v>303521.75</v>
      </c>
      <c r="I400" s="9">
        <f t="shared" si="69"/>
        <v>10.538870062352828</v>
      </c>
    </row>
    <row r="401" spans="2:9" s="35" customFormat="1" ht="63" x14ac:dyDescent="0.25">
      <c r="B401" s="4" t="s">
        <v>206</v>
      </c>
      <c r="C401" s="16">
        <v>14</v>
      </c>
      <c r="D401" s="5">
        <v>1</v>
      </c>
      <c r="E401" s="6">
        <v>2118</v>
      </c>
      <c r="F401" s="2"/>
      <c r="G401" s="9">
        <f t="shared" si="72"/>
        <v>2880021.75</v>
      </c>
      <c r="H401" s="9">
        <f t="shared" si="72"/>
        <v>303521.75</v>
      </c>
      <c r="I401" s="9">
        <f t="shared" si="69"/>
        <v>10.538870062352828</v>
      </c>
    </row>
    <row r="402" spans="2:9" s="35" customFormat="1" ht="15.75" x14ac:dyDescent="0.25">
      <c r="B402" s="7" t="s">
        <v>85</v>
      </c>
      <c r="C402" s="16">
        <v>14</v>
      </c>
      <c r="D402" s="5">
        <v>1</v>
      </c>
      <c r="E402" s="6">
        <v>2118</v>
      </c>
      <c r="F402" s="2">
        <v>200</v>
      </c>
      <c r="G402" s="9">
        <f t="shared" si="72"/>
        <v>2880021.75</v>
      </c>
      <c r="H402" s="9">
        <f t="shared" si="72"/>
        <v>303521.75</v>
      </c>
      <c r="I402" s="9">
        <f t="shared" si="69"/>
        <v>10.538870062352828</v>
      </c>
    </row>
    <row r="403" spans="2:9" s="35" customFormat="1" ht="31.5" x14ac:dyDescent="0.25">
      <c r="B403" s="7" t="s">
        <v>86</v>
      </c>
      <c r="C403" s="16">
        <v>14</v>
      </c>
      <c r="D403" s="5">
        <v>1</v>
      </c>
      <c r="E403" s="6">
        <v>2118</v>
      </c>
      <c r="F403" s="2">
        <v>240</v>
      </c>
      <c r="G403" s="9">
        <v>2880021.75</v>
      </c>
      <c r="H403" s="9">
        <v>303521.75</v>
      </c>
      <c r="I403" s="9">
        <f t="shared" si="69"/>
        <v>10.538870062352828</v>
      </c>
    </row>
    <row r="404" spans="2:9" s="35" customFormat="1" ht="47.25" x14ac:dyDescent="0.25">
      <c r="B404" s="4" t="s">
        <v>207</v>
      </c>
      <c r="C404" s="16">
        <v>14</v>
      </c>
      <c r="D404" s="5">
        <v>2</v>
      </c>
      <c r="E404" s="6">
        <v>0</v>
      </c>
      <c r="F404" s="2"/>
      <c r="G404" s="9">
        <f t="shared" ref="G404:H406" si="73">G405</f>
        <v>107778.25</v>
      </c>
      <c r="H404" s="9">
        <f t="shared" si="73"/>
        <v>87750</v>
      </c>
      <c r="I404" s="9">
        <f t="shared" si="69"/>
        <v>81.41716904848613</v>
      </c>
    </row>
    <row r="405" spans="2:9" s="35" customFormat="1" ht="63" x14ac:dyDescent="0.25">
      <c r="B405" s="4" t="s">
        <v>208</v>
      </c>
      <c r="C405" s="16">
        <v>14</v>
      </c>
      <c r="D405" s="5">
        <v>2</v>
      </c>
      <c r="E405" s="6">
        <v>2118</v>
      </c>
      <c r="F405" s="2"/>
      <c r="G405" s="9">
        <f t="shared" si="73"/>
        <v>107778.25</v>
      </c>
      <c r="H405" s="9">
        <f t="shared" si="73"/>
        <v>87750</v>
      </c>
      <c r="I405" s="9">
        <f t="shared" si="69"/>
        <v>81.41716904848613</v>
      </c>
    </row>
    <row r="406" spans="2:9" s="35" customFormat="1" ht="15.75" x14ac:dyDescent="0.25">
      <c r="B406" s="7" t="s">
        <v>85</v>
      </c>
      <c r="C406" s="16">
        <v>14</v>
      </c>
      <c r="D406" s="5">
        <v>2</v>
      </c>
      <c r="E406" s="6">
        <v>2118</v>
      </c>
      <c r="F406" s="2">
        <v>200</v>
      </c>
      <c r="G406" s="9">
        <f t="shared" si="73"/>
        <v>107778.25</v>
      </c>
      <c r="H406" s="9">
        <f t="shared" si="73"/>
        <v>87750</v>
      </c>
      <c r="I406" s="9">
        <f t="shared" si="69"/>
        <v>81.41716904848613</v>
      </c>
    </row>
    <row r="407" spans="2:9" s="35" customFormat="1" ht="31.5" x14ac:dyDescent="0.25">
      <c r="B407" s="7" t="s">
        <v>86</v>
      </c>
      <c r="C407" s="16">
        <v>14</v>
      </c>
      <c r="D407" s="5">
        <v>2</v>
      </c>
      <c r="E407" s="6">
        <v>2118</v>
      </c>
      <c r="F407" s="2">
        <v>240</v>
      </c>
      <c r="G407" s="9">
        <v>107778.25</v>
      </c>
      <c r="H407" s="9">
        <v>87750</v>
      </c>
      <c r="I407" s="9">
        <f t="shared" si="69"/>
        <v>81.41716904848613</v>
      </c>
    </row>
    <row r="408" spans="2:9" s="35" customFormat="1" ht="31.5" x14ac:dyDescent="0.25">
      <c r="B408" s="4" t="s">
        <v>209</v>
      </c>
      <c r="C408" s="16">
        <v>15</v>
      </c>
      <c r="D408" s="5">
        <v>0</v>
      </c>
      <c r="E408" s="6">
        <v>0</v>
      </c>
      <c r="F408" s="2"/>
      <c r="G408" s="9">
        <f>G409+G413</f>
        <v>150141600</v>
      </c>
      <c r="H408" s="9">
        <f>H409+H413</f>
        <v>37905928.100000001</v>
      </c>
      <c r="I408" s="9">
        <f t="shared" si="69"/>
        <v>25.246785767568745</v>
      </c>
    </row>
    <row r="409" spans="2:9" s="35" customFormat="1" ht="47.25" x14ac:dyDescent="0.25">
      <c r="B409" s="4" t="s">
        <v>210</v>
      </c>
      <c r="C409" s="16">
        <v>15</v>
      </c>
      <c r="D409" s="5">
        <v>2</v>
      </c>
      <c r="E409" s="6">
        <v>0</v>
      </c>
      <c r="F409" s="2"/>
      <c r="G409" s="9">
        <f>G410</f>
        <v>58983000</v>
      </c>
      <c r="H409" s="9">
        <f>H410</f>
        <v>24472000</v>
      </c>
      <c r="I409" s="9">
        <f t="shared" si="69"/>
        <v>41.489920824644386</v>
      </c>
    </row>
    <row r="410" spans="2:9" s="35" customFormat="1" ht="47.25" x14ac:dyDescent="0.25">
      <c r="B410" s="4" t="s">
        <v>14</v>
      </c>
      <c r="C410" s="16">
        <v>15</v>
      </c>
      <c r="D410" s="5">
        <v>2</v>
      </c>
      <c r="E410" s="6">
        <v>7812</v>
      </c>
      <c r="F410" s="2"/>
      <c r="G410" s="9">
        <f t="shared" ref="G410:H411" si="74">G411</f>
        <v>58983000</v>
      </c>
      <c r="H410" s="9">
        <f t="shared" si="74"/>
        <v>24472000</v>
      </c>
      <c r="I410" s="9">
        <f t="shared" si="69"/>
        <v>41.489920824644386</v>
      </c>
    </row>
    <row r="411" spans="2:9" s="35" customFormat="1" ht="15.75" x14ac:dyDescent="0.25">
      <c r="B411" s="7" t="s">
        <v>176</v>
      </c>
      <c r="C411" s="16">
        <v>15</v>
      </c>
      <c r="D411" s="5">
        <v>2</v>
      </c>
      <c r="E411" s="6">
        <v>7812</v>
      </c>
      <c r="F411" s="2">
        <v>800</v>
      </c>
      <c r="G411" s="9">
        <f t="shared" si="74"/>
        <v>58983000</v>
      </c>
      <c r="H411" s="9">
        <f t="shared" si="74"/>
        <v>24472000</v>
      </c>
      <c r="I411" s="9">
        <f t="shared" si="69"/>
        <v>41.489920824644386</v>
      </c>
    </row>
    <row r="412" spans="2:9" s="35" customFormat="1" ht="31.5" x14ac:dyDescent="0.25">
      <c r="B412" s="7" t="s">
        <v>197</v>
      </c>
      <c r="C412" s="16">
        <v>15</v>
      </c>
      <c r="D412" s="5">
        <v>2</v>
      </c>
      <c r="E412" s="6">
        <v>7812</v>
      </c>
      <c r="F412" s="1">
        <v>810</v>
      </c>
      <c r="G412" s="9">
        <v>58983000</v>
      </c>
      <c r="H412" s="9">
        <v>24472000</v>
      </c>
      <c r="I412" s="9">
        <f t="shared" si="69"/>
        <v>41.489920824644386</v>
      </c>
    </row>
    <row r="413" spans="2:9" s="35" customFormat="1" ht="47.25" x14ac:dyDescent="0.25">
      <c r="B413" s="4" t="s">
        <v>150</v>
      </c>
      <c r="C413" s="16">
        <v>15</v>
      </c>
      <c r="D413" s="5">
        <v>3</v>
      </c>
      <c r="E413" s="6">
        <v>0</v>
      </c>
      <c r="F413" s="2"/>
      <c r="G413" s="9">
        <f>G414+G417+G420</f>
        <v>91158600</v>
      </c>
      <c r="H413" s="9">
        <f>H414+H417+H420</f>
        <v>13433928.1</v>
      </c>
      <c r="I413" s="9">
        <f t="shared" si="69"/>
        <v>14.736874085385251</v>
      </c>
    </row>
    <row r="414" spans="2:9" s="35" customFormat="1" ht="63" x14ac:dyDescent="0.25">
      <c r="B414" s="4" t="s">
        <v>151</v>
      </c>
      <c r="C414" s="16">
        <v>15</v>
      </c>
      <c r="D414" s="5">
        <v>3</v>
      </c>
      <c r="E414" s="6">
        <v>2119</v>
      </c>
      <c r="F414" s="2"/>
      <c r="G414" s="9">
        <f t="shared" ref="G414:H415" si="75">G415</f>
        <v>2468800</v>
      </c>
      <c r="H414" s="9">
        <f t="shared" si="75"/>
        <v>0</v>
      </c>
      <c r="I414" s="9">
        <f t="shared" si="69"/>
        <v>0</v>
      </c>
    </row>
    <row r="415" spans="2:9" s="35" customFormat="1" ht="15.75" x14ac:dyDescent="0.25">
      <c r="B415" s="7" t="s">
        <v>85</v>
      </c>
      <c r="C415" s="16">
        <v>15</v>
      </c>
      <c r="D415" s="5">
        <v>3</v>
      </c>
      <c r="E415" s="6">
        <v>2119</v>
      </c>
      <c r="F415" s="2">
        <v>200</v>
      </c>
      <c r="G415" s="9">
        <f t="shared" si="75"/>
        <v>2468800</v>
      </c>
      <c r="H415" s="9">
        <f t="shared" si="75"/>
        <v>0</v>
      </c>
      <c r="I415" s="9">
        <f t="shared" si="69"/>
        <v>0</v>
      </c>
    </row>
    <row r="416" spans="2:9" s="35" customFormat="1" ht="31.5" x14ac:dyDescent="0.25">
      <c r="B416" s="7" t="s">
        <v>86</v>
      </c>
      <c r="C416" s="16">
        <v>15</v>
      </c>
      <c r="D416" s="5">
        <v>3</v>
      </c>
      <c r="E416" s="6">
        <v>2119</v>
      </c>
      <c r="F416" s="2">
        <v>240</v>
      </c>
      <c r="G416" s="9">
        <v>2468800</v>
      </c>
      <c r="H416" s="9"/>
      <c r="I416" s="9">
        <f t="shared" si="69"/>
        <v>0</v>
      </c>
    </row>
    <row r="417" spans="2:9" s="35" customFormat="1" ht="78.75" x14ac:dyDescent="0.25">
      <c r="B417" s="4" t="s">
        <v>118</v>
      </c>
      <c r="C417" s="16">
        <v>15</v>
      </c>
      <c r="D417" s="5">
        <v>3</v>
      </c>
      <c r="E417" s="6">
        <v>5419</v>
      </c>
      <c r="F417" s="2"/>
      <c r="G417" s="9">
        <f t="shared" ref="G417:H418" si="76">G418</f>
        <v>46908500</v>
      </c>
      <c r="H417" s="9">
        <f t="shared" si="76"/>
        <v>0</v>
      </c>
      <c r="I417" s="9">
        <f t="shared" si="69"/>
        <v>0</v>
      </c>
    </row>
    <row r="418" spans="2:9" s="35" customFormat="1" ht="15.75" x14ac:dyDescent="0.25">
      <c r="B418" s="7" t="s">
        <v>85</v>
      </c>
      <c r="C418" s="16">
        <v>15</v>
      </c>
      <c r="D418" s="5">
        <v>3</v>
      </c>
      <c r="E418" s="6">
        <v>5419</v>
      </c>
      <c r="F418" s="2">
        <v>200</v>
      </c>
      <c r="G418" s="9">
        <f t="shared" si="76"/>
        <v>46908500</v>
      </c>
      <c r="H418" s="9">
        <f t="shared" si="76"/>
        <v>0</v>
      </c>
      <c r="I418" s="9">
        <f t="shared" si="69"/>
        <v>0</v>
      </c>
    </row>
    <row r="419" spans="2:9" s="35" customFormat="1" ht="31.5" x14ac:dyDescent="0.25">
      <c r="B419" s="7" t="s">
        <v>86</v>
      </c>
      <c r="C419" s="16">
        <v>15</v>
      </c>
      <c r="D419" s="5">
        <v>3</v>
      </c>
      <c r="E419" s="6">
        <v>5419</v>
      </c>
      <c r="F419" s="2">
        <v>240</v>
      </c>
      <c r="G419" s="9">
        <v>46908500</v>
      </c>
      <c r="H419" s="9"/>
      <c r="I419" s="9">
        <f t="shared" si="69"/>
        <v>0</v>
      </c>
    </row>
    <row r="420" spans="2:9" s="35" customFormat="1" ht="47.25" x14ac:dyDescent="0.25">
      <c r="B420" s="4" t="s">
        <v>15</v>
      </c>
      <c r="C420" s="16">
        <v>15</v>
      </c>
      <c r="D420" s="5">
        <v>3</v>
      </c>
      <c r="E420" s="6">
        <v>7812</v>
      </c>
      <c r="F420" s="2"/>
      <c r="G420" s="9">
        <f t="shared" ref="G420:H421" si="77">G421</f>
        <v>41781300</v>
      </c>
      <c r="H420" s="9">
        <f t="shared" si="77"/>
        <v>13433928.1</v>
      </c>
      <c r="I420" s="9">
        <f t="shared" si="69"/>
        <v>32.152968193904933</v>
      </c>
    </row>
    <row r="421" spans="2:9" s="35" customFormat="1" ht="15.75" x14ac:dyDescent="0.25">
      <c r="B421" s="7" t="s">
        <v>176</v>
      </c>
      <c r="C421" s="16">
        <v>15</v>
      </c>
      <c r="D421" s="5">
        <v>3</v>
      </c>
      <c r="E421" s="6">
        <v>7812</v>
      </c>
      <c r="F421" s="2">
        <v>800</v>
      </c>
      <c r="G421" s="9">
        <f t="shared" si="77"/>
        <v>41781300</v>
      </c>
      <c r="H421" s="9">
        <f t="shared" si="77"/>
        <v>13433928.1</v>
      </c>
      <c r="I421" s="9">
        <f t="shared" si="69"/>
        <v>32.152968193904933</v>
      </c>
    </row>
    <row r="422" spans="2:9" s="35" customFormat="1" ht="31.5" x14ac:dyDescent="0.25">
      <c r="B422" s="7" t="s">
        <v>197</v>
      </c>
      <c r="C422" s="16">
        <v>15</v>
      </c>
      <c r="D422" s="5">
        <v>3</v>
      </c>
      <c r="E422" s="6">
        <v>7812</v>
      </c>
      <c r="F422" s="1">
        <v>810</v>
      </c>
      <c r="G422" s="9">
        <v>41781300</v>
      </c>
      <c r="H422" s="9">
        <v>13433928.1</v>
      </c>
      <c r="I422" s="9">
        <f t="shared" si="69"/>
        <v>32.152968193904933</v>
      </c>
    </row>
    <row r="423" spans="2:9" s="35" customFormat="1" ht="31.5" x14ac:dyDescent="0.25">
      <c r="B423" s="4" t="s">
        <v>152</v>
      </c>
      <c r="C423" s="16">
        <v>16</v>
      </c>
      <c r="D423" s="5">
        <v>0</v>
      </c>
      <c r="E423" s="6">
        <v>0</v>
      </c>
      <c r="F423" s="2"/>
      <c r="G423" s="9">
        <f t="shared" ref="G423:H426" si="78">G424</f>
        <v>21898000</v>
      </c>
      <c r="H423" s="9">
        <f t="shared" si="78"/>
        <v>0</v>
      </c>
      <c r="I423" s="9">
        <f t="shared" si="69"/>
        <v>0</v>
      </c>
    </row>
    <row r="424" spans="2:9" s="35" customFormat="1" ht="47.25" x14ac:dyDescent="0.25">
      <c r="B424" s="4" t="s">
        <v>157</v>
      </c>
      <c r="C424" s="16">
        <v>16</v>
      </c>
      <c r="D424" s="5">
        <v>2</v>
      </c>
      <c r="E424" s="6">
        <v>0</v>
      </c>
      <c r="F424" s="2"/>
      <c r="G424" s="9">
        <f t="shared" si="78"/>
        <v>21898000</v>
      </c>
      <c r="H424" s="9">
        <f t="shared" si="78"/>
        <v>0</v>
      </c>
      <c r="I424" s="9">
        <f t="shared" si="69"/>
        <v>0</v>
      </c>
    </row>
    <row r="425" spans="2:9" s="35" customFormat="1" ht="63" x14ac:dyDescent="0.25">
      <c r="B425" s="4" t="s">
        <v>119</v>
      </c>
      <c r="C425" s="16">
        <v>16</v>
      </c>
      <c r="D425" s="5">
        <v>2</v>
      </c>
      <c r="E425" s="6">
        <v>2841</v>
      </c>
      <c r="F425" s="2"/>
      <c r="G425" s="9">
        <f t="shared" si="78"/>
        <v>21898000</v>
      </c>
      <c r="H425" s="9">
        <f t="shared" si="78"/>
        <v>0</v>
      </c>
      <c r="I425" s="9">
        <f t="shared" si="69"/>
        <v>0</v>
      </c>
    </row>
    <row r="426" spans="2:9" s="35" customFormat="1" ht="15.75" x14ac:dyDescent="0.25">
      <c r="B426" s="7" t="s">
        <v>176</v>
      </c>
      <c r="C426" s="16">
        <v>16</v>
      </c>
      <c r="D426" s="5">
        <v>2</v>
      </c>
      <c r="E426" s="6">
        <v>2841</v>
      </c>
      <c r="F426" s="2">
        <v>800</v>
      </c>
      <c r="G426" s="9">
        <f t="shared" si="78"/>
        <v>21898000</v>
      </c>
      <c r="H426" s="9">
        <f t="shared" si="78"/>
        <v>0</v>
      </c>
      <c r="I426" s="9">
        <f t="shared" si="69"/>
        <v>0</v>
      </c>
    </row>
    <row r="427" spans="2:9" s="35" customFormat="1" ht="47.25" x14ac:dyDescent="0.25">
      <c r="B427" s="7" t="s">
        <v>61</v>
      </c>
      <c r="C427" s="16">
        <v>16</v>
      </c>
      <c r="D427" s="5">
        <v>2</v>
      </c>
      <c r="E427" s="6">
        <v>2841</v>
      </c>
      <c r="F427" s="2">
        <v>840</v>
      </c>
      <c r="G427" s="9">
        <v>21898000</v>
      </c>
      <c r="H427" s="9"/>
      <c r="I427" s="9">
        <f t="shared" si="69"/>
        <v>0</v>
      </c>
    </row>
    <row r="428" spans="2:9" s="35" customFormat="1" ht="31.5" x14ac:dyDescent="0.25">
      <c r="B428" s="4" t="s">
        <v>62</v>
      </c>
      <c r="C428" s="16">
        <v>17</v>
      </c>
      <c r="D428" s="5">
        <v>0</v>
      </c>
      <c r="E428" s="6">
        <v>0</v>
      </c>
      <c r="F428" s="2"/>
      <c r="G428" s="9">
        <f>G429+G436</f>
        <v>27134100</v>
      </c>
      <c r="H428" s="9">
        <f>H429+H436</f>
        <v>5338364.8599999994</v>
      </c>
      <c r="I428" s="9">
        <f t="shared" si="69"/>
        <v>19.674007466619493</v>
      </c>
    </row>
    <row r="429" spans="2:9" s="35" customFormat="1" ht="78.75" x14ac:dyDescent="0.25">
      <c r="B429" s="4" t="s">
        <v>112</v>
      </c>
      <c r="C429" s="16">
        <v>17</v>
      </c>
      <c r="D429" s="5">
        <v>1</v>
      </c>
      <c r="E429" s="6">
        <v>0</v>
      </c>
      <c r="F429" s="2"/>
      <c r="G429" s="9">
        <f>G433+G430</f>
        <v>1392500</v>
      </c>
      <c r="H429" s="9">
        <f>H433+H430</f>
        <v>1343100</v>
      </c>
      <c r="I429" s="9">
        <f t="shared" si="69"/>
        <v>96.452423698384209</v>
      </c>
    </row>
    <row r="430" spans="2:9" s="35" customFormat="1" ht="94.5" x14ac:dyDescent="0.25">
      <c r="B430" s="4" t="s">
        <v>73</v>
      </c>
      <c r="C430" s="16">
        <v>17</v>
      </c>
      <c r="D430" s="5">
        <v>1</v>
      </c>
      <c r="E430" s="6">
        <v>7901</v>
      </c>
      <c r="F430" s="2"/>
      <c r="G430" s="9">
        <f t="shared" ref="G430:H431" si="79">G431</f>
        <v>1343100</v>
      </c>
      <c r="H430" s="9">
        <f t="shared" si="79"/>
        <v>1343100</v>
      </c>
      <c r="I430" s="9">
        <f t="shared" si="69"/>
        <v>100</v>
      </c>
    </row>
    <row r="431" spans="2:9" s="35" customFormat="1" ht="31.5" x14ac:dyDescent="0.25">
      <c r="B431" s="7" t="s">
        <v>80</v>
      </c>
      <c r="C431" s="16">
        <v>17</v>
      </c>
      <c r="D431" s="5">
        <v>1</v>
      </c>
      <c r="E431" s="6">
        <v>7901</v>
      </c>
      <c r="F431" s="2">
        <v>600</v>
      </c>
      <c r="G431" s="9">
        <f t="shared" si="79"/>
        <v>1343100</v>
      </c>
      <c r="H431" s="9">
        <f t="shared" si="79"/>
        <v>1343100</v>
      </c>
      <c r="I431" s="9">
        <f t="shared" si="69"/>
        <v>100</v>
      </c>
    </row>
    <row r="432" spans="2:9" s="35" customFormat="1" ht="31.5" x14ac:dyDescent="0.25">
      <c r="B432" s="7" t="s">
        <v>72</v>
      </c>
      <c r="C432" s="16">
        <v>17</v>
      </c>
      <c r="D432" s="5">
        <v>1</v>
      </c>
      <c r="E432" s="6">
        <v>7901</v>
      </c>
      <c r="F432" s="1">
        <v>630</v>
      </c>
      <c r="G432" s="9">
        <v>1343100</v>
      </c>
      <c r="H432" s="9">
        <v>1343100</v>
      </c>
      <c r="I432" s="9">
        <f t="shared" si="69"/>
        <v>100</v>
      </c>
    </row>
    <row r="433" spans="2:9" s="35" customFormat="1" ht="94.5" x14ac:dyDescent="0.25">
      <c r="B433" s="7" t="s">
        <v>113</v>
      </c>
      <c r="C433" s="16">
        <v>17</v>
      </c>
      <c r="D433" s="5">
        <v>1</v>
      </c>
      <c r="E433" s="6">
        <v>9999</v>
      </c>
      <c r="F433" s="1"/>
      <c r="G433" s="9">
        <f>G434</f>
        <v>49400</v>
      </c>
      <c r="H433" s="9"/>
      <c r="I433" s="9">
        <f t="shared" si="69"/>
        <v>0</v>
      </c>
    </row>
    <row r="434" spans="2:9" s="35" customFormat="1" ht="15.75" x14ac:dyDescent="0.25">
      <c r="B434" s="7" t="s">
        <v>85</v>
      </c>
      <c r="C434" s="16">
        <v>17</v>
      </c>
      <c r="D434" s="5">
        <v>1</v>
      </c>
      <c r="E434" s="6">
        <v>9999</v>
      </c>
      <c r="F434" s="1">
        <v>200</v>
      </c>
      <c r="G434" s="9">
        <f>G435</f>
        <v>49400</v>
      </c>
      <c r="H434" s="9"/>
      <c r="I434" s="9">
        <f t="shared" si="69"/>
        <v>0</v>
      </c>
    </row>
    <row r="435" spans="2:9" s="35" customFormat="1" ht="31.5" x14ac:dyDescent="0.25">
      <c r="B435" s="7" t="s">
        <v>86</v>
      </c>
      <c r="C435" s="16">
        <v>17</v>
      </c>
      <c r="D435" s="5">
        <v>1</v>
      </c>
      <c r="E435" s="6">
        <v>9999</v>
      </c>
      <c r="F435" s="1">
        <v>240</v>
      </c>
      <c r="G435" s="9">
        <v>49400</v>
      </c>
      <c r="H435" s="9"/>
      <c r="I435" s="9">
        <f t="shared" si="69"/>
        <v>0</v>
      </c>
    </row>
    <row r="436" spans="2:9" s="35" customFormat="1" ht="63" x14ac:dyDescent="0.25">
      <c r="B436" s="4" t="s">
        <v>74</v>
      </c>
      <c r="C436" s="16">
        <v>17</v>
      </c>
      <c r="D436" s="5">
        <v>2</v>
      </c>
      <c r="E436" s="6">
        <v>0</v>
      </c>
      <c r="F436" s="2"/>
      <c r="G436" s="9">
        <f t="shared" ref="G436:H438" si="80">G437</f>
        <v>25741600</v>
      </c>
      <c r="H436" s="9">
        <f t="shared" si="80"/>
        <v>3995264.86</v>
      </c>
      <c r="I436" s="9">
        <f t="shared" si="69"/>
        <v>15.520654737856232</v>
      </c>
    </row>
    <row r="437" spans="2:9" s="35" customFormat="1" ht="78.75" x14ac:dyDescent="0.25">
      <c r="B437" s="4" t="s">
        <v>75</v>
      </c>
      <c r="C437" s="16">
        <v>17</v>
      </c>
      <c r="D437" s="5">
        <v>2</v>
      </c>
      <c r="E437" s="6">
        <v>59</v>
      </c>
      <c r="F437" s="2"/>
      <c r="G437" s="9">
        <f t="shared" si="80"/>
        <v>25741600</v>
      </c>
      <c r="H437" s="9">
        <f t="shared" si="80"/>
        <v>3995264.86</v>
      </c>
      <c r="I437" s="9">
        <f t="shared" si="69"/>
        <v>15.520654737856232</v>
      </c>
    </row>
    <row r="438" spans="2:9" s="35" customFormat="1" ht="31.5" x14ac:dyDescent="0.25">
      <c r="B438" s="7" t="s">
        <v>80</v>
      </c>
      <c r="C438" s="16">
        <v>17</v>
      </c>
      <c r="D438" s="5">
        <v>2</v>
      </c>
      <c r="E438" s="6">
        <v>59</v>
      </c>
      <c r="F438" s="2">
        <v>600</v>
      </c>
      <c r="G438" s="9">
        <f t="shared" si="80"/>
        <v>25741600</v>
      </c>
      <c r="H438" s="9">
        <f t="shared" si="80"/>
        <v>3995264.86</v>
      </c>
      <c r="I438" s="9">
        <f t="shared" si="69"/>
        <v>15.520654737856232</v>
      </c>
    </row>
    <row r="439" spans="2:9" s="35" customFormat="1" ht="15.75" x14ac:dyDescent="0.25">
      <c r="B439" s="7" t="s">
        <v>82</v>
      </c>
      <c r="C439" s="16">
        <v>17</v>
      </c>
      <c r="D439" s="5">
        <v>2</v>
      </c>
      <c r="E439" s="6">
        <v>59</v>
      </c>
      <c r="F439" s="2">
        <v>620</v>
      </c>
      <c r="G439" s="9">
        <v>25741600</v>
      </c>
      <c r="H439" s="9">
        <v>3995264.86</v>
      </c>
      <c r="I439" s="9">
        <f t="shared" si="69"/>
        <v>15.520654737856232</v>
      </c>
    </row>
    <row r="440" spans="2:9" s="35" customFormat="1" ht="31.5" x14ac:dyDescent="0.25">
      <c r="B440" s="4" t="s">
        <v>91</v>
      </c>
      <c r="C440" s="16">
        <v>18</v>
      </c>
      <c r="D440" s="5">
        <v>0</v>
      </c>
      <c r="E440" s="6">
        <v>0</v>
      </c>
      <c r="F440" s="2"/>
      <c r="G440" s="9">
        <f>G441+G444+G449+G455+G452</f>
        <v>18096400</v>
      </c>
      <c r="H440" s="9">
        <f>H441+H444+H449+H455+H452</f>
        <v>2280959</v>
      </c>
      <c r="I440" s="9">
        <f t="shared" si="69"/>
        <v>12.604490395879845</v>
      </c>
    </row>
    <row r="441" spans="2:9" s="35" customFormat="1" ht="63" x14ac:dyDescent="0.25">
      <c r="B441" s="4" t="s">
        <v>92</v>
      </c>
      <c r="C441" s="16">
        <v>18</v>
      </c>
      <c r="D441" s="5">
        <v>0</v>
      </c>
      <c r="E441" s="6">
        <v>2121</v>
      </c>
      <c r="F441" s="2"/>
      <c r="G441" s="9">
        <f t="shared" ref="G441:H442" si="81">G442</f>
        <v>4281500</v>
      </c>
      <c r="H441" s="9">
        <f t="shared" si="81"/>
        <v>419094.49</v>
      </c>
      <c r="I441" s="9">
        <f t="shared" si="69"/>
        <v>9.7884967885087004</v>
      </c>
    </row>
    <row r="442" spans="2:9" s="35" customFormat="1" ht="15.75" x14ac:dyDescent="0.25">
      <c r="B442" s="7" t="s">
        <v>85</v>
      </c>
      <c r="C442" s="16">
        <v>18</v>
      </c>
      <c r="D442" s="5">
        <v>0</v>
      </c>
      <c r="E442" s="6">
        <v>2121</v>
      </c>
      <c r="F442" s="2">
        <v>200</v>
      </c>
      <c r="G442" s="9">
        <f t="shared" si="81"/>
        <v>4281500</v>
      </c>
      <c r="H442" s="9">
        <f t="shared" si="81"/>
        <v>419094.49</v>
      </c>
      <c r="I442" s="9">
        <f t="shared" si="69"/>
        <v>9.7884967885087004</v>
      </c>
    </row>
    <row r="443" spans="2:9" s="35" customFormat="1" ht="31.5" x14ac:dyDescent="0.25">
      <c r="B443" s="7" t="s">
        <v>86</v>
      </c>
      <c r="C443" s="16">
        <v>18</v>
      </c>
      <c r="D443" s="5">
        <v>0</v>
      </c>
      <c r="E443" s="6">
        <v>2121</v>
      </c>
      <c r="F443" s="2">
        <v>240</v>
      </c>
      <c r="G443" s="9">
        <v>4281500</v>
      </c>
      <c r="H443" s="9">
        <v>419094.49</v>
      </c>
      <c r="I443" s="9">
        <f t="shared" si="69"/>
        <v>9.7884967885087004</v>
      </c>
    </row>
    <row r="444" spans="2:9" s="35" customFormat="1" ht="63" x14ac:dyDescent="0.25">
      <c r="B444" s="4" t="s">
        <v>93</v>
      </c>
      <c r="C444" s="16">
        <v>18</v>
      </c>
      <c r="D444" s="5">
        <v>0</v>
      </c>
      <c r="E444" s="6">
        <v>2122</v>
      </c>
      <c r="F444" s="2"/>
      <c r="G444" s="9">
        <f>G445+G447</f>
        <v>9994900</v>
      </c>
      <c r="H444" s="9">
        <f>H445+H447</f>
        <v>1861864.51</v>
      </c>
      <c r="I444" s="9">
        <f t="shared" si="69"/>
        <v>18.628145454181634</v>
      </c>
    </row>
    <row r="445" spans="2:9" s="35" customFormat="1" ht="15.75" x14ac:dyDescent="0.25">
      <c r="B445" s="7" t="s">
        <v>85</v>
      </c>
      <c r="C445" s="16">
        <v>18</v>
      </c>
      <c r="D445" s="5">
        <v>0</v>
      </c>
      <c r="E445" s="6">
        <v>2122</v>
      </c>
      <c r="F445" s="2">
        <v>200</v>
      </c>
      <c r="G445" s="9">
        <f>G446</f>
        <v>9924900</v>
      </c>
      <c r="H445" s="9">
        <f>H446</f>
        <v>1861864.51</v>
      </c>
      <c r="I445" s="9">
        <f t="shared" si="69"/>
        <v>18.759529164021803</v>
      </c>
    </row>
    <row r="446" spans="2:9" s="35" customFormat="1" ht="31.5" x14ac:dyDescent="0.25">
      <c r="B446" s="7" t="s">
        <v>86</v>
      </c>
      <c r="C446" s="16">
        <v>18</v>
      </c>
      <c r="D446" s="5">
        <v>0</v>
      </c>
      <c r="E446" s="6">
        <v>2122</v>
      </c>
      <c r="F446" s="2">
        <v>240</v>
      </c>
      <c r="G446" s="9">
        <f>3180000+6744900</f>
        <v>9924900</v>
      </c>
      <c r="H446" s="9">
        <f>433536.01+1428328.5</f>
        <v>1861864.51</v>
      </c>
      <c r="I446" s="9">
        <f t="shared" ref="I446:I506" si="82">H446/G446*100</f>
        <v>18.759529164021803</v>
      </c>
    </row>
    <row r="447" spans="2:9" s="35" customFormat="1" ht="15.75" x14ac:dyDescent="0.25">
      <c r="B447" s="7" t="s">
        <v>176</v>
      </c>
      <c r="C447" s="16">
        <v>18</v>
      </c>
      <c r="D447" s="5">
        <v>0</v>
      </c>
      <c r="E447" s="6">
        <v>2122</v>
      </c>
      <c r="F447" s="1">
        <v>800</v>
      </c>
      <c r="G447" s="9">
        <f>G448</f>
        <v>70000</v>
      </c>
      <c r="H447" s="9">
        <f>H448</f>
        <v>0</v>
      </c>
      <c r="I447" s="9">
        <f t="shared" si="82"/>
        <v>0</v>
      </c>
    </row>
    <row r="448" spans="2:9" s="35" customFormat="1" ht="15.75" x14ac:dyDescent="0.25">
      <c r="B448" s="7" t="s">
        <v>177</v>
      </c>
      <c r="C448" s="16">
        <v>18</v>
      </c>
      <c r="D448" s="5">
        <v>0</v>
      </c>
      <c r="E448" s="6">
        <v>2122</v>
      </c>
      <c r="F448" s="1">
        <v>850</v>
      </c>
      <c r="G448" s="9">
        <v>70000</v>
      </c>
      <c r="H448" s="9"/>
      <c r="I448" s="9">
        <f t="shared" si="82"/>
        <v>0</v>
      </c>
    </row>
    <row r="449" spans="2:9" s="35" customFormat="1" ht="47.25" x14ac:dyDescent="0.25">
      <c r="B449" s="4" t="s">
        <v>158</v>
      </c>
      <c r="C449" s="16">
        <v>18</v>
      </c>
      <c r="D449" s="5">
        <v>0</v>
      </c>
      <c r="E449" s="6">
        <v>2123</v>
      </c>
      <c r="F449" s="2"/>
      <c r="G449" s="9">
        <f t="shared" ref="G449:H450" si="83">G450</f>
        <v>1820000</v>
      </c>
      <c r="H449" s="9">
        <f t="shared" si="83"/>
        <v>0</v>
      </c>
      <c r="I449" s="9">
        <f t="shared" si="82"/>
        <v>0</v>
      </c>
    </row>
    <row r="450" spans="2:9" s="35" customFormat="1" ht="15.75" x14ac:dyDescent="0.25">
      <c r="B450" s="7" t="s">
        <v>85</v>
      </c>
      <c r="C450" s="16">
        <v>18</v>
      </c>
      <c r="D450" s="5">
        <v>0</v>
      </c>
      <c r="E450" s="6">
        <v>2123</v>
      </c>
      <c r="F450" s="2">
        <v>200</v>
      </c>
      <c r="G450" s="9">
        <f t="shared" si="83"/>
        <v>1820000</v>
      </c>
      <c r="H450" s="9">
        <f t="shared" si="83"/>
        <v>0</v>
      </c>
      <c r="I450" s="9">
        <f t="shared" si="82"/>
        <v>0</v>
      </c>
    </row>
    <row r="451" spans="2:9" s="35" customFormat="1" ht="31.5" x14ac:dyDescent="0.25">
      <c r="B451" s="7" t="s">
        <v>86</v>
      </c>
      <c r="C451" s="16">
        <v>18</v>
      </c>
      <c r="D451" s="5">
        <v>0</v>
      </c>
      <c r="E451" s="6">
        <v>2123</v>
      </c>
      <c r="F451" s="2">
        <v>240</v>
      </c>
      <c r="G451" s="9">
        <v>1820000</v>
      </c>
      <c r="H451" s="9"/>
      <c r="I451" s="9">
        <f t="shared" si="82"/>
        <v>0</v>
      </c>
    </row>
    <row r="452" spans="2:9" s="35" customFormat="1" ht="78.75" x14ac:dyDescent="0.25">
      <c r="B452" s="7" t="s">
        <v>16</v>
      </c>
      <c r="C452" s="16">
        <v>18</v>
      </c>
      <c r="D452" s="5">
        <v>0</v>
      </c>
      <c r="E452" s="6">
        <v>5431</v>
      </c>
      <c r="F452" s="2"/>
      <c r="G452" s="9">
        <f t="shared" ref="G452:H453" si="84">G453</f>
        <v>1980000</v>
      </c>
      <c r="H452" s="9">
        <f t="shared" si="84"/>
        <v>0</v>
      </c>
      <c r="I452" s="9">
        <f t="shared" si="82"/>
        <v>0</v>
      </c>
    </row>
    <row r="453" spans="2:9" s="35" customFormat="1" ht="15.75" x14ac:dyDescent="0.25">
      <c r="B453" s="7" t="s">
        <v>176</v>
      </c>
      <c r="C453" s="16">
        <v>18</v>
      </c>
      <c r="D453" s="5">
        <v>0</v>
      </c>
      <c r="E453" s="6">
        <v>5431</v>
      </c>
      <c r="F453" s="2">
        <v>800</v>
      </c>
      <c r="G453" s="9">
        <f t="shared" si="84"/>
        <v>1980000</v>
      </c>
      <c r="H453" s="9">
        <f t="shared" si="84"/>
        <v>0</v>
      </c>
      <c r="I453" s="9">
        <f t="shared" si="82"/>
        <v>0</v>
      </c>
    </row>
    <row r="454" spans="2:9" s="35" customFormat="1" ht="31.5" x14ac:dyDescent="0.25">
      <c r="B454" s="7" t="s">
        <v>197</v>
      </c>
      <c r="C454" s="16">
        <v>18</v>
      </c>
      <c r="D454" s="5">
        <v>0</v>
      </c>
      <c r="E454" s="6">
        <v>5431</v>
      </c>
      <c r="F454" s="2">
        <v>810</v>
      </c>
      <c r="G454" s="9">
        <v>1980000</v>
      </c>
      <c r="H454" s="9"/>
      <c r="I454" s="9">
        <f t="shared" si="82"/>
        <v>0</v>
      </c>
    </row>
    <row r="455" spans="2:9" s="35" customFormat="1" ht="47.25" x14ac:dyDescent="0.25">
      <c r="B455" s="7" t="s">
        <v>17</v>
      </c>
      <c r="C455" s="16">
        <v>18</v>
      </c>
      <c r="D455" s="5">
        <v>0</v>
      </c>
      <c r="E455" s="6">
        <v>7812</v>
      </c>
      <c r="F455" s="1"/>
      <c r="G455" s="9">
        <f t="shared" ref="G455:H456" si="85">G456</f>
        <v>20000</v>
      </c>
      <c r="H455" s="9">
        <f t="shared" si="85"/>
        <v>0</v>
      </c>
      <c r="I455" s="9">
        <f t="shared" si="82"/>
        <v>0</v>
      </c>
    </row>
    <row r="456" spans="2:9" s="35" customFormat="1" ht="15.75" x14ac:dyDescent="0.25">
      <c r="B456" s="7" t="s">
        <v>176</v>
      </c>
      <c r="C456" s="16">
        <v>18</v>
      </c>
      <c r="D456" s="5">
        <v>0</v>
      </c>
      <c r="E456" s="6">
        <v>7812</v>
      </c>
      <c r="F456" s="1">
        <v>800</v>
      </c>
      <c r="G456" s="9">
        <f t="shared" si="85"/>
        <v>20000</v>
      </c>
      <c r="H456" s="9">
        <f t="shared" si="85"/>
        <v>0</v>
      </c>
      <c r="I456" s="9">
        <f t="shared" si="82"/>
        <v>0</v>
      </c>
    </row>
    <row r="457" spans="2:9" s="35" customFormat="1" ht="31.5" x14ac:dyDescent="0.25">
      <c r="B457" s="7" t="s">
        <v>197</v>
      </c>
      <c r="C457" s="16">
        <v>18</v>
      </c>
      <c r="D457" s="5">
        <v>0</v>
      </c>
      <c r="E457" s="6">
        <v>7812</v>
      </c>
      <c r="F457" s="1">
        <v>810</v>
      </c>
      <c r="G457" s="9">
        <v>20000</v>
      </c>
      <c r="H457" s="9"/>
      <c r="I457" s="9">
        <f t="shared" si="82"/>
        <v>0</v>
      </c>
    </row>
    <row r="458" spans="2:9" s="35" customFormat="1" ht="47.25" x14ac:dyDescent="0.25">
      <c r="B458" s="4" t="s">
        <v>187</v>
      </c>
      <c r="C458" s="16">
        <v>19</v>
      </c>
      <c r="D458" s="5">
        <v>0</v>
      </c>
      <c r="E458" s="6">
        <v>0</v>
      </c>
      <c r="F458" s="2"/>
      <c r="G458" s="9">
        <f>G459</f>
        <v>1222000</v>
      </c>
      <c r="H458" s="9">
        <f>H459</f>
        <v>254878</v>
      </c>
      <c r="I458" s="9">
        <f t="shared" si="82"/>
        <v>20.857446808510637</v>
      </c>
    </row>
    <row r="459" spans="2:9" s="35" customFormat="1" ht="78.75" x14ac:dyDescent="0.25">
      <c r="B459" s="4" t="s">
        <v>188</v>
      </c>
      <c r="C459" s="16">
        <v>19</v>
      </c>
      <c r="D459" s="5">
        <v>0</v>
      </c>
      <c r="E459" s="6">
        <v>2124</v>
      </c>
      <c r="F459" s="2"/>
      <c r="G459" s="9">
        <f>G460+G462</f>
        <v>1222000</v>
      </c>
      <c r="H459" s="9">
        <f>H460+H462</f>
        <v>254878</v>
      </c>
      <c r="I459" s="9">
        <f t="shared" si="82"/>
        <v>20.857446808510637</v>
      </c>
    </row>
    <row r="460" spans="2:9" s="35" customFormat="1" ht="47.25" x14ac:dyDescent="0.25">
      <c r="B460" s="7" t="s">
        <v>70</v>
      </c>
      <c r="C460" s="16">
        <v>19</v>
      </c>
      <c r="D460" s="5">
        <v>0</v>
      </c>
      <c r="E460" s="6">
        <v>2124</v>
      </c>
      <c r="F460" s="2">
        <v>100</v>
      </c>
      <c r="G460" s="9">
        <f>G461</f>
        <v>58000</v>
      </c>
      <c r="H460" s="9">
        <f>H461</f>
        <v>3000</v>
      </c>
      <c r="I460" s="9">
        <f t="shared" si="82"/>
        <v>5.1724137931034484</v>
      </c>
    </row>
    <row r="461" spans="2:9" s="35" customFormat="1" ht="15.75" x14ac:dyDescent="0.25">
      <c r="B461" s="7" t="s">
        <v>144</v>
      </c>
      <c r="C461" s="16">
        <v>19</v>
      </c>
      <c r="D461" s="5">
        <v>0</v>
      </c>
      <c r="E461" s="6">
        <v>2124</v>
      </c>
      <c r="F461" s="2">
        <v>120</v>
      </c>
      <c r="G461" s="9">
        <v>58000</v>
      </c>
      <c r="H461" s="9">
        <v>3000</v>
      </c>
      <c r="I461" s="9">
        <f t="shared" si="82"/>
        <v>5.1724137931034484</v>
      </c>
    </row>
    <row r="462" spans="2:9" s="35" customFormat="1" ht="15.75" x14ac:dyDescent="0.25">
      <c r="B462" s="7" t="s">
        <v>85</v>
      </c>
      <c r="C462" s="16">
        <v>19</v>
      </c>
      <c r="D462" s="5">
        <v>0</v>
      </c>
      <c r="E462" s="6">
        <v>2124</v>
      </c>
      <c r="F462" s="2">
        <v>200</v>
      </c>
      <c r="G462" s="9">
        <f>G463</f>
        <v>1164000</v>
      </c>
      <c r="H462" s="9">
        <f>H463</f>
        <v>251878</v>
      </c>
      <c r="I462" s="9">
        <f t="shared" si="82"/>
        <v>21.639003436426115</v>
      </c>
    </row>
    <row r="463" spans="2:9" s="35" customFormat="1" ht="31.5" x14ac:dyDescent="0.25">
      <c r="B463" s="7" t="s">
        <v>86</v>
      </c>
      <c r="C463" s="16">
        <v>19</v>
      </c>
      <c r="D463" s="5">
        <v>0</v>
      </c>
      <c r="E463" s="6">
        <v>2124</v>
      </c>
      <c r="F463" s="2">
        <v>240</v>
      </c>
      <c r="G463" s="9">
        <v>1164000</v>
      </c>
      <c r="H463" s="9">
        <v>251878</v>
      </c>
      <c r="I463" s="9">
        <f t="shared" si="82"/>
        <v>21.639003436426115</v>
      </c>
    </row>
    <row r="464" spans="2:9" s="35" customFormat="1" ht="31.5" x14ac:dyDescent="0.25">
      <c r="B464" s="4" t="s">
        <v>189</v>
      </c>
      <c r="C464" s="16">
        <v>20</v>
      </c>
      <c r="D464" s="5">
        <v>0</v>
      </c>
      <c r="E464" s="6">
        <v>0</v>
      </c>
      <c r="F464" s="2"/>
      <c r="G464" s="9">
        <f>G465+G468+G471+G474+G477</f>
        <v>47206000</v>
      </c>
      <c r="H464" s="9">
        <f>H465+H468+H471+H474+H477</f>
        <v>8791042.9299999997</v>
      </c>
      <c r="I464" s="9">
        <f t="shared" si="82"/>
        <v>18.622723658009573</v>
      </c>
    </row>
    <row r="465" spans="2:9" s="35" customFormat="1" ht="47.25" x14ac:dyDescent="0.25">
      <c r="B465" s="4" t="s">
        <v>190</v>
      </c>
      <c r="C465" s="16">
        <v>20</v>
      </c>
      <c r="D465" s="5">
        <v>0</v>
      </c>
      <c r="E465" s="6">
        <v>2125</v>
      </c>
      <c r="F465" s="2"/>
      <c r="G465" s="9">
        <f t="shared" ref="G465:H466" si="86">G466</f>
        <v>13626532.09</v>
      </c>
      <c r="H465" s="9">
        <f t="shared" si="86"/>
        <v>4774812.17</v>
      </c>
      <c r="I465" s="9">
        <f t="shared" si="82"/>
        <v>35.040552786750894</v>
      </c>
    </row>
    <row r="466" spans="2:9" s="35" customFormat="1" ht="15.75" x14ac:dyDescent="0.25">
      <c r="B466" s="7" t="s">
        <v>85</v>
      </c>
      <c r="C466" s="16">
        <v>20</v>
      </c>
      <c r="D466" s="5">
        <v>0</v>
      </c>
      <c r="E466" s="6">
        <v>2125</v>
      </c>
      <c r="F466" s="2">
        <v>200</v>
      </c>
      <c r="G466" s="9">
        <f t="shared" si="86"/>
        <v>13626532.09</v>
      </c>
      <c r="H466" s="9">
        <f t="shared" si="86"/>
        <v>4774812.17</v>
      </c>
      <c r="I466" s="9">
        <f t="shared" si="82"/>
        <v>35.040552786750894</v>
      </c>
    </row>
    <row r="467" spans="2:9" s="35" customFormat="1" ht="31.5" x14ac:dyDescent="0.25">
      <c r="B467" s="7" t="s">
        <v>86</v>
      </c>
      <c r="C467" s="16">
        <v>20</v>
      </c>
      <c r="D467" s="5">
        <v>0</v>
      </c>
      <c r="E467" s="6">
        <v>2125</v>
      </c>
      <c r="F467" s="2">
        <v>240</v>
      </c>
      <c r="G467" s="9">
        <v>13626532.09</v>
      </c>
      <c r="H467" s="9">
        <v>4774812.17</v>
      </c>
      <c r="I467" s="9">
        <f t="shared" si="82"/>
        <v>35.040552786750894</v>
      </c>
    </row>
    <row r="468" spans="2:9" s="35" customFormat="1" ht="78.75" x14ac:dyDescent="0.25">
      <c r="B468" s="4" t="s">
        <v>191</v>
      </c>
      <c r="C468" s="16">
        <v>20</v>
      </c>
      <c r="D468" s="5">
        <v>0</v>
      </c>
      <c r="E468" s="6">
        <v>2126</v>
      </c>
      <c r="F468" s="2"/>
      <c r="G468" s="9">
        <f t="shared" ref="G468:H469" si="87">G469</f>
        <v>7578467.9100000001</v>
      </c>
      <c r="H468" s="9">
        <f t="shared" si="87"/>
        <v>1816213.56</v>
      </c>
      <c r="I468" s="9">
        <f t="shared" si="82"/>
        <v>23.965445015653568</v>
      </c>
    </row>
    <row r="469" spans="2:9" s="35" customFormat="1" ht="15.75" x14ac:dyDescent="0.25">
      <c r="B469" s="7" t="s">
        <v>85</v>
      </c>
      <c r="C469" s="16">
        <v>20</v>
      </c>
      <c r="D469" s="5">
        <v>0</v>
      </c>
      <c r="E469" s="6">
        <v>2126</v>
      </c>
      <c r="F469" s="2">
        <v>200</v>
      </c>
      <c r="G469" s="9">
        <f t="shared" si="87"/>
        <v>7578467.9100000001</v>
      </c>
      <c r="H469" s="9">
        <f t="shared" si="87"/>
        <v>1816213.56</v>
      </c>
      <c r="I469" s="9">
        <f t="shared" si="82"/>
        <v>23.965445015653568</v>
      </c>
    </row>
    <row r="470" spans="2:9" s="35" customFormat="1" ht="31.5" x14ac:dyDescent="0.25">
      <c r="B470" s="7" t="s">
        <v>86</v>
      </c>
      <c r="C470" s="16">
        <v>20</v>
      </c>
      <c r="D470" s="5">
        <v>0</v>
      </c>
      <c r="E470" s="6">
        <v>2126</v>
      </c>
      <c r="F470" s="2">
        <v>240</v>
      </c>
      <c r="G470" s="9">
        <v>7578467.9100000001</v>
      </c>
      <c r="H470" s="9">
        <v>1816213.56</v>
      </c>
      <c r="I470" s="9">
        <f t="shared" si="82"/>
        <v>23.965445015653568</v>
      </c>
    </row>
    <row r="471" spans="2:9" s="35" customFormat="1" ht="47.25" x14ac:dyDescent="0.25">
      <c r="B471" s="4" t="s">
        <v>163</v>
      </c>
      <c r="C471" s="16">
        <v>20</v>
      </c>
      <c r="D471" s="5">
        <v>0</v>
      </c>
      <c r="E471" s="6">
        <v>7807</v>
      </c>
      <c r="F471" s="2"/>
      <c r="G471" s="9">
        <f t="shared" ref="G471:H472" si="88">G472</f>
        <v>18345000</v>
      </c>
      <c r="H471" s="9">
        <f t="shared" si="88"/>
        <v>216923.34</v>
      </c>
      <c r="I471" s="9">
        <f t="shared" si="82"/>
        <v>1.1824657399836469</v>
      </c>
    </row>
    <row r="472" spans="2:9" s="35" customFormat="1" ht="15.75" x14ac:dyDescent="0.25">
      <c r="B472" s="7" t="s">
        <v>176</v>
      </c>
      <c r="C472" s="16">
        <v>20</v>
      </c>
      <c r="D472" s="5">
        <v>0</v>
      </c>
      <c r="E472" s="6">
        <v>7807</v>
      </c>
      <c r="F472" s="2">
        <v>800</v>
      </c>
      <c r="G472" s="9">
        <f t="shared" si="88"/>
        <v>18345000</v>
      </c>
      <c r="H472" s="9">
        <f t="shared" si="88"/>
        <v>216923.34</v>
      </c>
      <c r="I472" s="9">
        <f t="shared" si="82"/>
        <v>1.1824657399836469</v>
      </c>
    </row>
    <row r="473" spans="2:9" s="35" customFormat="1" ht="31.5" x14ac:dyDescent="0.25">
      <c r="B473" s="7" t="s">
        <v>197</v>
      </c>
      <c r="C473" s="16">
        <v>20</v>
      </c>
      <c r="D473" s="5">
        <v>0</v>
      </c>
      <c r="E473" s="6">
        <v>7807</v>
      </c>
      <c r="F473" s="1">
        <v>810</v>
      </c>
      <c r="G473" s="9">
        <v>18345000</v>
      </c>
      <c r="H473" s="9">
        <v>216923.34</v>
      </c>
      <c r="I473" s="9">
        <f t="shared" si="82"/>
        <v>1.1824657399836469</v>
      </c>
    </row>
    <row r="474" spans="2:9" s="35" customFormat="1" ht="47.25" x14ac:dyDescent="0.25">
      <c r="B474" s="4" t="s">
        <v>164</v>
      </c>
      <c r="C474" s="16">
        <v>20</v>
      </c>
      <c r="D474" s="5">
        <v>0</v>
      </c>
      <c r="E474" s="6">
        <v>7808</v>
      </c>
      <c r="F474" s="2"/>
      <c r="G474" s="9">
        <f t="shared" ref="G474:H475" si="89">G475</f>
        <v>3993000</v>
      </c>
      <c r="H474" s="9">
        <f t="shared" si="89"/>
        <v>803093.86</v>
      </c>
      <c r="I474" s="9">
        <f t="shared" si="82"/>
        <v>20.112543451039318</v>
      </c>
    </row>
    <row r="475" spans="2:9" s="35" customFormat="1" ht="15.75" x14ac:dyDescent="0.25">
      <c r="B475" s="7" t="s">
        <v>176</v>
      </c>
      <c r="C475" s="16">
        <v>20</v>
      </c>
      <c r="D475" s="5">
        <v>0</v>
      </c>
      <c r="E475" s="6">
        <v>7808</v>
      </c>
      <c r="F475" s="2">
        <v>800</v>
      </c>
      <c r="G475" s="9">
        <f t="shared" si="89"/>
        <v>3993000</v>
      </c>
      <c r="H475" s="9">
        <f t="shared" si="89"/>
        <v>803093.86</v>
      </c>
      <c r="I475" s="9">
        <f t="shared" si="82"/>
        <v>20.112543451039318</v>
      </c>
    </row>
    <row r="476" spans="2:9" s="35" customFormat="1" ht="31.5" x14ac:dyDescent="0.25">
      <c r="B476" s="7" t="s">
        <v>197</v>
      </c>
      <c r="C476" s="16">
        <v>20</v>
      </c>
      <c r="D476" s="5">
        <v>0</v>
      </c>
      <c r="E476" s="6">
        <v>7808</v>
      </c>
      <c r="F476" s="1">
        <v>810</v>
      </c>
      <c r="G476" s="9">
        <v>3993000</v>
      </c>
      <c r="H476" s="9">
        <v>803093.86</v>
      </c>
      <c r="I476" s="9">
        <f t="shared" si="82"/>
        <v>20.112543451039318</v>
      </c>
    </row>
    <row r="477" spans="2:9" s="35" customFormat="1" ht="63" x14ac:dyDescent="0.25">
      <c r="B477" s="4" t="s">
        <v>159</v>
      </c>
      <c r="C477" s="16">
        <v>20</v>
      </c>
      <c r="D477" s="5">
        <v>0</v>
      </c>
      <c r="E477" s="6">
        <v>7809</v>
      </c>
      <c r="F477" s="2"/>
      <c r="G477" s="9">
        <f t="shared" ref="G477:H478" si="90">G478</f>
        <v>3663000</v>
      </c>
      <c r="H477" s="9">
        <f t="shared" si="90"/>
        <v>1180000</v>
      </c>
      <c r="I477" s="9">
        <f t="shared" si="82"/>
        <v>32.214032214032216</v>
      </c>
    </row>
    <row r="478" spans="2:9" s="35" customFormat="1" ht="15.75" x14ac:dyDescent="0.25">
      <c r="B478" s="7" t="s">
        <v>176</v>
      </c>
      <c r="C478" s="16">
        <v>20</v>
      </c>
      <c r="D478" s="5">
        <v>0</v>
      </c>
      <c r="E478" s="6">
        <v>7809</v>
      </c>
      <c r="F478" s="2">
        <v>800</v>
      </c>
      <c r="G478" s="9">
        <f t="shared" si="90"/>
        <v>3663000</v>
      </c>
      <c r="H478" s="9">
        <f t="shared" si="90"/>
        <v>1180000</v>
      </c>
      <c r="I478" s="9">
        <f t="shared" si="82"/>
        <v>32.214032214032216</v>
      </c>
    </row>
    <row r="479" spans="2:9" s="35" customFormat="1" ht="31.5" x14ac:dyDescent="0.25">
      <c r="B479" s="7" t="s">
        <v>197</v>
      </c>
      <c r="C479" s="16">
        <v>20</v>
      </c>
      <c r="D479" s="5">
        <v>0</v>
      </c>
      <c r="E479" s="6">
        <v>7809</v>
      </c>
      <c r="F479" s="1">
        <v>810</v>
      </c>
      <c r="G479" s="9">
        <v>3663000</v>
      </c>
      <c r="H479" s="9">
        <v>1180000</v>
      </c>
      <c r="I479" s="9">
        <f t="shared" si="82"/>
        <v>32.214032214032216</v>
      </c>
    </row>
    <row r="480" spans="2:9" s="35" customFormat="1" ht="15.75" x14ac:dyDescent="0.25">
      <c r="B480" s="4" t="s">
        <v>120</v>
      </c>
      <c r="C480" s="16">
        <v>40</v>
      </c>
      <c r="D480" s="5">
        <v>0</v>
      </c>
      <c r="E480" s="6">
        <v>0</v>
      </c>
      <c r="F480" s="2"/>
      <c r="G480" s="9">
        <f>G481+G528+G537</f>
        <v>414344175.38999999</v>
      </c>
      <c r="H480" s="9">
        <f>H481+H528+H537</f>
        <v>75792662.700000003</v>
      </c>
      <c r="I480" s="9">
        <f t="shared" si="82"/>
        <v>18.29219938440318</v>
      </c>
    </row>
    <row r="481" spans="2:9" s="35" customFormat="1" ht="31.5" x14ac:dyDescent="0.25">
      <c r="B481" s="4" t="s">
        <v>121</v>
      </c>
      <c r="C481" s="16">
        <v>40</v>
      </c>
      <c r="D481" s="5">
        <v>1</v>
      </c>
      <c r="E481" s="6">
        <v>0</v>
      </c>
      <c r="F481" s="2"/>
      <c r="G481" s="9">
        <f>G482+G489+G492+G500+G503+G506+G509+G518+G523</f>
        <v>301426500</v>
      </c>
      <c r="H481" s="9">
        <f>H482+H489+H492+H500+H503+H506+H509+H518+H523</f>
        <v>75669684.700000003</v>
      </c>
      <c r="I481" s="9">
        <f t="shared" si="82"/>
        <v>25.103859381972054</v>
      </c>
    </row>
    <row r="482" spans="2:9" s="35" customFormat="1" ht="47.25" x14ac:dyDescent="0.25">
      <c r="B482" s="4" t="s">
        <v>122</v>
      </c>
      <c r="C482" s="16">
        <v>40</v>
      </c>
      <c r="D482" s="5">
        <v>1</v>
      </c>
      <c r="E482" s="6">
        <v>59</v>
      </c>
      <c r="F482" s="2"/>
      <c r="G482" s="9">
        <f>G483+G485+G487</f>
        <v>49860700</v>
      </c>
      <c r="H482" s="9">
        <f>H483+H485+H487</f>
        <v>12507055.049999999</v>
      </c>
      <c r="I482" s="9">
        <f t="shared" si="82"/>
        <v>25.083994107583724</v>
      </c>
    </row>
    <row r="483" spans="2:9" s="35" customFormat="1" ht="47.25" x14ac:dyDescent="0.25">
      <c r="B483" s="7" t="s">
        <v>70</v>
      </c>
      <c r="C483" s="16">
        <v>40</v>
      </c>
      <c r="D483" s="5">
        <v>1</v>
      </c>
      <c r="E483" s="6">
        <v>59</v>
      </c>
      <c r="F483" s="2">
        <v>100</v>
      </c>
      <c r="G483" s="9">
        <f>G484</f>
        <v>39473100</v>
      </c>
      <c r="H483" s="9">
        <f>H484</f>
        <v>10758625.539999999</v>
      </c>
      <c r="I483" s="9">
        <f t="shared" si="82"/>
        <v>27.255588084036976</v>
      </c>
    </row>
    <row r="484" spans="2:9" s="35" customFormat="1" ht="15.75" x14ac:dyDescent="0.25">
      <c r="B484" s="7" t="s">
        <v>71</v>
      </c>
      <c r="C484" s="16">
        <v>40</v>
      </c>
      <c r="D484" s="5">
        <v>1</v>
      </c>
      <c r="E484" s="6">
        <v>59</v>
      </c>
      <c r="F484" s="2">
        <v>110</v>
      </c>
      <c r="G484" s="9">
        <f>39277100+196000</f>
        <v>39473100</v>
      </c>
      <c r="H484" s="9">
        <f>1800+10756825.54</f>
        <v>10758625.539999999</v>
      </c>
      <c r="I484" s="9">
        <f t="shared" si="82"/>
        <v>27.255588084036976</v>
      </c>
    </row>
    <row r="485" spans="2:9" s="35" customFormat="1" ht="15.75" x14ac:dyDescent="0.25">
      <c r="B485" s="7" t="s">
        <v>85</v>
      </c>
      <c r="C485" s="16">
        <v>40</v>
      </c>
      <c r="D485" s="5">
        <v>1</v>
      </c>
      <c r="E485" s="6">
        <v>59</v>
      </c>
      <c r="F485" s="2">
        <v>200</v>
      </c>
      <c r="G485" s="9">
        <f>G486</f>
        <v>10165900</v>
      </c>
      <c r="H485" s="9">
        <f>H486</f>
        <v>1736989.51</v>
      </c>
      <c r="I485" s="9">
        <f t="shared" si="82"/>
        <v>17.086431206287685</v>
      </c>
    </row>
    <row r="486" spans="2:9" s="35" customFormat="1" ht="31.5" x14ac:dyDescent="0.25">
      <c r="B486" s="7" t="s">
        <v>86</v>
      </c>
      <c r="C486" s="16">
        <v>40</v>
      </c>
      <c r="D486" s="5">
        <v>1</v>
      </c>
      <c r="E486" s="6">
        <v>59</v>
      </c>
      <c r="F486" s="2">
        <v>240</v>
      </c>
      <c r="G486" s="9">
        <v>10165900</v>
      </c>
      <c r="H486" s="9">
        <v>1736989.51</v>
      </c>
      <c r="I486" s="9">
        <f t="shared" si="82"/>
        <v>17.086431206287685</v>
      </c>
    </row>
    <row r="487" spans="2:9" s="35" customFormat="1" ht="15.75" x14ac:dyDescent="0.25">
      <c r="B487" s="7" t="s">
        <v>176</v>
      </c>
      <c r="C487" s="16">
        <v>40</v>
      </c>
      <c r="D487" s="5">
        <v>1</v>
      </c>
      <c r="E487" s="6">
        <v>59</v>
      </c>
      <c r="F487" s="2">
        <v>800</v>
      </c>
      <c r="G487" s="9">
        <f>G488</f>
        <v>221700</v>
      </c>
      <c r="H487" s="9">
        <f>H488</f>
        <v>11440</v>
      </c>
      <c r="I487" s="9">
        <f t="shared" si="82"/>
        <v>5.1601262967974746</v>
      </c>
    </row>
    <row r="488" spans="2:9" s="35" customFormat="1" ht="15.75" x14ac:dyDescent="0.25">
      <c r="B488" s="4" t="s">
        <v>177</v>
      </c>
      <c r="C488" s="16">
        <v>40</v>
      </c>
      <c r="D488" s="5">
        <v>1</v>
      </c>
      <c r="E488" s="6">
        <v>59</v>
      </c>
      <c r="F488" s="2">
        <v>850</v>
      </c>
      <c r="G488" s="9">
        <f>75700+146000</f>
        <v>221700</v>
      </c>
      <c r="H488" s="9">
        <v>11440</v>
      </c>
      <c r="I488" s="9">
        <f t="shared" si="82"/>
        <v>5.1601262967974746</v>
      </c>
    </row>
    <row r="489" spans="2:9" s="35" customFormat="1" ht="47.25" x14ac:dyDescent="0.25">
      <c r="B489" s="4" t="s">
        <v>123</v>
      </c>
      <c r="C489" s="16">
        <v>40</v>
      </c>
      <c r="D489" s="5">
        <v>1</v>
      </c>
      <c r="E489" s="6">
        <v>203</v>
      </c>
      <c r="F489" s="2"/>
      <c r="G489" s="9">
        <f t="shared" ref="G489:H490" si="91">G490</f>
        <v>3663800</v>
      </c>
      <c r="H489" s="9">
        <f t="shared" si="91"/>
        <v>1583759.82</v>
      </c>
      <c r="I489" s="9">
        <f t="shared" si="82"/>
        <v>43.227245482832032</v>
      </c>
    </row>
    <row r="490" spans="2:9" s="35" customFormat="1" ht="47.25" x14ac:dyDescent="0.25">
      <c r="B490" s="7" t="s">
        <v>70</v>
      </c>
      <c r="C490" s="16">
        <v>40</v>
      </c>
      <c r="D490" s="5">
        <v>1</v>
      </c>
      <c r="E490" s="6">
        <v>203</v>
      </c>
      <c r="F490" s="2">
        <v>100</v>
      </c>
      <c r="G490" s="9">
        <f t="shared" si="91"/>
        <v>3663800</v>
      </c>
      <c r="H490" s="9">
        <f t="shared" si="91"/>
        <v>1583759.82</v>
      </c>
      <c r="I490" s="9">
        <f t="shared" si="82"/>
        <v>43.227245482832032</v>
      </c>
    </row>
    <row r="491" spans="2:9" s="35" customFormat="1" ht="15.75" x14ac:dyDescent="0.25">
      <c r="B491" s="7" t="s">
        <v>144</v>
      </c>
      <c r="C491" s="16">
        <v>40</v>
      </c>
      <c r="D491" s="5">
        <v>1</v>
      </c>
      <c r="E491" s="6">
        <v>203</v>
      </c>
      <c r="F491" s="2">
        <v>120</v>
      </c>
      <c r="G491" s="9">
        <v>3663800</v>
      </c>
      <c r="H491" s="9">
        <v>1583759.82</v>
      </c>
      <c r="I491" s="9">
        <f t="shared" si="82"/>
        <v>43.227245482832032</v>
      </c>
    </row>
    <row r="492" spans="2:9" s="35" customFormat="1" ht="47.25" x14ac:dyDescent="0.25">
      <c r="B492" s="4" t="s">
        <v>124</v>
      </c>
      <c r="C492" s="16">
        <v>40</v>
      </c>
      <c r="D492" s="5">
        <v>1</v>
      </c>
      <c r="E492" s="6">
        <v>204</v>
      </c>
      <c r="F492" s="2"/>
      <c r="G492" s="9">
        <f>G493+G495+G497</f>
        <v>215216109.59999999</v>
      </c>
      <c r="H492" s="9">
        <f>H493+H495+H497</f>
        <v>55302097.600000001</v>
      </c>
      <c r="I492" s="9">
        <f t="shared" si="82"/>
        <v>25.696077167635966</v>
      </c>
    </row>
    <row r="493" spans="2:9" s="35" customFormat="1" ht="47.25" x14ac:dyDescent="0.25">
      <c r="B493" s="7" t="s">
        <v>70</v>
      </c>
      <c r="C493" s="16">
        <v>40</v>
      </c>
      <c r="D493" s="5">
        <v>1</v>
      </c>
      <c r="E493" s="6">
        <v>204</v>
      </c>
      <c r="F493" s="2">
        <v>100</v>
      </c>
      <c r="G493" s="9">
        <f>G494</f>
        <v>190783800</v>
      </c>
      <c r="H493" s="9">
        <f>H494</f>
        <v>52823739.520000003</v>
      </c>
      <c r="I493" s="9">
        <f t="shared" si="82"/>
        <v>27.687748917885063</v>
      </c>
    </row>
    <row r="494" spans="2:9" s="35" customFormat="1" ht="15.75" x14ac:dyDescent="0.25">
      <c r="B494" s="7" t="s">
        <v>144</v>
      </c>
      <c r="C494" s="16">
        <v>40</v>
      </c>
      <c r="D494" s="5">
        <v>1</v>
      </c>
      <c r="E494" s="6">
        <v>204</v>
      </c>
      <c r="F494" s="2">
        <v>120</v>
      </c>
      <c r="G494" s="9">
        <f>189799400+984400</f>
        <v>190783800</v>
      </c>
      <c r="H494" s="9">
        <f>6500+52817239.52</f>
        <v>52823739.520000003</v>
      </c>
      <c r="I494" s="9">
        <f t="shared" si="82"/>
        <v>27.687748917885063</v>
      </c>
    </row>
    <row r="495" spans="2:9" s="35" customFormat="1" ht="15.75" x14ac:dyDescent="0.25">
      <c r="B495" s="7" t="s">
        <v>85</v>
      </c>
      <c r="C495" s="16">
        <v>40</v>
      </c>
      <c r="D495" s="5">
        <v>1</v>
      </c>
      <c r="E495" s="6">
        <v>204</v>
      </c>
      <c r="F495" s="2">
        <v>200</v>
      </c>
      <c r="G495" s="9">
        <f>G496</f>
        <v>21918700</v>
      </c>
      <c r="H495" s="9">
        <f>H496</f>
        <v>2306549.39</v>
      </c>
      <c r="I495" s="9">
        <f t="shared" si="82"/>
        <v>10.523203429035481</v>
      </c>
    </row>
    <row r="496" spans="2:9" s="35" customFormat="1" ht="31.5" x14ac:dyDescent="0.25">
      <c r="B496" s="7" t="s">
        <v>86</v>
      </c>
      <c r="C496" s="16">
        <v>40</v>
      </c>
      <c r="D496" s="5">
        <v>1</v>
      </c>
      <c r="E496" s="6">
        <v>204</v>
      </c>
      <c r="F496" s="2">
        <v>240</v>
      </c>
      <c r="G496" s="9">
        <v>21918700</v>
      </c>
      <c r="H496" s="9">
        <v>2306549.39</v>
      </c>
      <c r="I496" s="9">
        <f t="shared" si="82"/>
        <v>10.523203429035481</v>
      </c>
    </row>
    <row r="497" spans="2:9" s="35" customFormat="1" ht="15.75" x14ac:dyDescent="0.25">
      <c r="B497" s="7" t="s">
        <v>176</v>
      </c>
      <c r="C497" s="16">
        <v>40</v>
      </c>
      <c r="D497" s="5">
        <v>1</v>
      </c>
      <c r="E497" s="6">
        <v>204</v>
      </c>
      <c r="F497" s="1">
        <v>800</v>
      </c>
      <c r="G497" s="9">
        <f>G499+G498</f>
        <v>2513609.6</v>
      </c>
      <c r="H497" s="9">
        <f>H499+H498</f>
        <v>171808.69</v>
      </c>
      <c r="I497" s="9">
        <f t="shared" si="82"/>
        <v>6.835138201254483</v>
      </c>
    </row>
    <row r="498" spans="2:9" s="35" customFormat="1" ht="15.75" x14ac:dyDescent="0.25">
      <c r="B498" s="7" t="s">
        <v>160</v>
      </c>
      <c r="C498" s="16">
        <v>40</v>
      </c>
      <c r="D498" s="5">
        <v>1</v>
      </c>
      <c r="E498" s="6">
        <v>204</v>
      </c>
      <c r="F498" s="1">
        <v>830</v>
      </c>
      <c r="G498" s="9">
        <v>171809.6</v>
      </c>
      <c r="H498" s="9">
        <v>171808.69</v>
      </c>
      <c r="I498" s="9">
        <f t="shared" si="82"/>
        <v>99.99947034391559</v>
      </c>
    </row>
    <row r="499" spans="2:9" s="35" customFormat="1" ht="15.75" x14ac:dyDescent="0.25">
      <c r="B499" s="7" t="s">
        <v>177</v>
      </c>
      <c r="C499" s="16">
        <v>40</v>
      </c>
      <c r="D499" s="5">
        <v>1</v>
      </c>
      <c r="E499" s="6">
        <v>204</v>
      </c>
      <c r="F499" s="1">
        <v>850</v>
      </c>
      <c r="G499" s="9">
        <v>2341800</v>
      </c>
      <c r="H499" s="9"/>
      <c r="I499" s="9">
        <f t="shared" si="82"/>
        <v>0</v>
      </c>
    </row>
    <row r="500" spans="2:9" s="35" customFormat="1" ht="63" x14ac:dyDescent="0.25">
      <c r="B500" s="4" t="s">
        <v>125</v>
      </c>
      <c r="C500" s="16">
        <v>40</v>
      </c>
      <c r="D500" s="5">
        <v>1</v>
      </c>
      <c r="E500" s="6">
        <v>208</v>
      </c>
      <c r="F500" s="2"/>
      <c r="G500" s="9">
        <f t="shared" ref="G500:H501" si="92">G501</f>
        <v>3667000</v>
      </c>
      <c r="H500" s="9">
        <f t="shared" si="92"/>
        <v>1701724.76</v>
      </c>
      <c r="I500" s="9">
        <f t="shared" si="82"/>
        <v>46.406456503954189</v>
      </c>
    </row>
    <row r="501" spans="2:9" s="35" customFormat="1" ht="47.25" x14ac:dyDescent="0.25">
      <c r="B501" s="7" t="s">
        <v>70</v>
      </c>
      <c r="C501" s="16">
        <v>40</v>
      </c>
      <c r="D501" s="5">
        <v>1</v>
      </c>
      <c r="E501" s="6">
        <v>208</v>
      </c>
      <c r="F501" s="2">
        <v>100</v>
      </c>
      <c r="G501" s="9">
        <f t="shared" si="92"/>
        <v>3667000</v>
      </c>
      <c r="H501" s="9">
        <f t="shared" si="92"/>
        <v>1701724.76</v>
      </c>
      <c r="I501" s="9">
        <f t="shared" si="82"/>
        <v>46.406456503954189</v>
      </c>
    </row>
    <row r="502" spans="2:9" s="35" customFormat="1" ht="15.75" x14ac:dyDescent="0.25">
      <c r="B502" s="7" t="s">
        <v>144</v>
      </c>
      <c r="C502" s="16">
        <v>40</v>
      </c>
      <c r="D502" s="5">
        <v>1</v>
      </c>
      <c r="E502" s="6">
        <v>208</v>
      </c>
      <c r="F502" s="2">
        <v>120</v>
      </c>
      <c r="G502" s="9">
        <v>3667000</v>
      </c>
      <c r="H502" s="9">
        <v>1701724.76</v>
      </c>
      <c r="I502" s="9">
        <f t="shared" si="82"/>
        <v>46.406456503954189</v>
      </c>
    </row>
    <row r="503" spans="2:9" s="35" customFormat="1" ht="47.25" x14ac:dyDescent="0.25">
      <c r="B503" s="4" t="s">
        <v>126</v>
      </c>
      <c r="C503" s="16">
        <v>40</v>
      </c>
      <c r="D503" s="5">
        <v>1</v>
      </c>
      <c r="E503" s="6">
        <v>212</v>
      </c>
      <c r="F503" s="2"/>
      <c r="G503" s="9">
        <f t="shared" ref="G503:H504" si="93">G504</f>
        <v>2781400</v>
      </c>
      <c r="H503" s="9">
        <f t="shared" si="93"/>
        <v>1115793.25</v>
      </c>
      <c r="I503" s="9">
        <f t="shared" si="82"/>
        <v>40.116245415977566</v>
      </c>
    </row>
    <row r="504" spans="2:9" s="35" customFormat="1" ht="47.25" x14ac:dyDescent="0.25">
      <c r="B504" s="7" t="s">
        <v>70</v>
      </c>
      <c r="C504" s="16">
        <v>40</v>
      </c>
      <c r="D504" s="5">
        <v>1</v>
      </c>
      <c r="E504" s="6">
        <v>212</v>
      </c>
      <c r="F504" s="2">
        <v>100</v>
      </c>
      <c r="G504" s="9">
        <f t="shared" si="93"/>
        <v>2781400</v>
      </c>
      <c r="H504" s="9">
        <f t="shared" si="93"/>
        <v>1115793.25</v>
      </c>
      <c r="I504" s="9">
        <f t="shared" si="82"/>
        <v>40.116245415977566</v>
      </c>
    </row>
    <row r="505" spans="2:9" s="35" customFormat="1" ht="15.75" x14ac:dyDescent="0.25">
      <c r="B505" s="7" t="s">
        <v>144</v>
      </c>
      <c r="C505" s="16">
        <v>40</v>
      </c>
      <c r="D505" s="5">
        <v>1</v>
      </c>
      <c r="E505" s="6">
        <v>212</v>
      </c>
      <c r="F505" s="2">
        <v>120</v>
      </c>
      <c r="G505" s="9">
        <v>2781400</v>
      </c>
      <c r="H505" s="9">
        <v>1115793.25</v>
      </c>
      <c r="I505" s="9">
        <f t="shared" si="82"/>
        <v>40.116245415977566</v>
      </c>
    </row>
    <row r="506" spans="2:9" s="35" customFormat="1" ht="63" x14ac:dyDescent="0.25">
      <c r="B506" s="4" t="s">
        <v>127</v>
      </c>
      <c r="C506" s="16">
        <v>40</v>
      </c>
      <c r="D506" s="5">
        <v>1</v>
      </c>
      <c r="E506" s="6">
        <v>225</v>
      </c>
      <c r="F506" s="2"/>
      <c r="G506" s="9">
        <f t="shared" ref="G506:H507" si="94">G507</f>
        <v>3407600</v>
      </c>
      <c r="H506" s="9">
        <f t="shared" si="94"/>
        <v>916213.35</v>
      </c>
      <c r="I506" s="9">
        <f t="shared" si="82"/>
        <v>26.887350334546305</v>
      </c>
    </row>
    <row r="507" spans="2:9" s="35" customFormat="1" ht="47.25" x14ac:dyDescent="0.25">
      <c r="B507" s="7" t="s">
        <v>70</v>
      </c>
      <c r="C507" s="16">
        <v>40</v>
      </c>
      <c r="D507" s="5">
        <v>1</v>
      </c>
      <c r="E507" s="6">
        <v>225</v>
      </c>
      <c r="F507" s="2">
        <v>100</v>
      </c>
      <c r="G507" s="9">
        <f t="shared" si="94"/>
        <v>3407600</v>
      </c>
      <c r="H507" s="9">
        <f t="shared" si="94"/>
        <v>916213.35</v>
      </c>
      <c r="I507" s="9">
        <f t="shared" ref="I507:I544" si="95">H507/G507*100</f>
        <v>26.887350334546305</v>
      </c>
    </row>
    <row r="508" spans="2:9" s="35" customFormat="1" ht="15.75" x14ac:dyDescent="0.25">
      <c r="B508" s="7" t="s">
        <v>144</v>
      </c>
      <c r="C508" s="16">
        <v>40</v>
      </c>
      <c r="D508" s="5">
        <v>1</v>
      </c>
      <c r="E508" s="6">
        <v>225</v>
      </c>
      <c r="F508" s="2">
        <v>120</v>
      </c>
      <c r="G508" s="9">
        <v>3407600</v>
      </c>
      <c r="H508" s="9">
        <v>916213.35</v>
      </c>
      <c r="I508" s="9">
        <f t="shared" si="95"/>
        <v>26.887350334546305</v>
      </c>
    </row>
    <row r="509" spans="2:9" s="35" customFormat="1" ht="47.25" x14ac:dyDescent="0.25">
      <c r="B509" s="4" t="s">
        <v>128</v>
      </c>
      <c r="C509" s="16">
        <v>40</v>
      </c>
      <c r="D509" s="5">
        <v>1</v>
      </c>
      <c r="E509" s="6">
        <v>240</v>
      </c>
      <c r="F509" s="2"/>
      <c r="G509" s="9">
        <f>G510+G512+G514+G516</f>
        <v>8220490.4000000004</v>
      </c>
      <c r="H509" s="9">
        <f>H510+H512+H514+H516</f>
        <v>488070.54</v>
      </c>
      <c r="I509" s="9">
        <f t="shared" si="95"/>
        <v>5.9372435980218397</v>
      </c>
    </row>
    <row r="510" spans="2:9" s="35" customFormat="1" ht="47.25" x14ac:dyDescent="0.25">
      <c r="B510" s="7" t="s">
        <v>70</v>
      </c>
      <c r="C510" s="16">
        <v>40</v>
      </c>
      <c r="D510" s="5">
        <v>1</v>
      </c>
      <c r="E510" s="6">
        <v>240</v>
      </c>
      <c r="F510" s="2">
        <v>100</v>
      </c>
      <c r="G510" s="9">
        <f>G511</f>
        <v>3185000</v>
      </c>
      <c r="H510" s="9">
        <f>H511</f>
        <v>104359.54</v>
      </c>
      <c r="I510" s="9">
        <f t="shared" si="95"/>
        <v>3.276594662480377</v>
      </c>
    </row>
    <row r="511" spans="2:9" s="35" customFormat="1" ht="15.75" x14ac:dyDescent="0.25">
      <c r="B511" s="7" t="s">
        <v>144</v>
      </c>
      <c r="C511" s="16">
        <v>40</v>
      </c>
      <c r="D511" s="5">
        <v>1</v>
      </c>
      <c r="E511" s="6">
        <v>240</v>
      </c>
      <c r="F511" s="2">
        <v>120</v>
      </c>
      <c r="G511" s="9">
        <v>3185000</v>
      </c>
      <c r="H511" s="9">
        <v>104359.54</v>
      </c>
      <c r="I511" s="9">
        <f t="shared" si="95"/>
        <v>3.276594662480377</v>
      </c>
    </row>
    <row r="512" spans="2:9" s="35" customFormat="1" ht="15.75" x14ac:dyDescent="0.25">
      <c r="B512" s="7" t="s">
        <v>85</v>
      </c>
      <c r="C512" s="16">
        <v>40</v>
      </c>
      <c r="D512" s="5">
        <v>1</v>
      </c>
      <c r="E512" s="6">
        <v>240</v>
      </c>
      <c r="F512" s="2">
        <v>200</v>
      </c>
      <c r="G512" s="9">
        <f>G513</f>
        <v>4567490.4000000004</v>
      </c>
      <c r="H512" s="9">
        <f>H513</f>
        <v>383711</v>
      </c>
      <c r="I512" s="9">
        <f t="shared" si="95"/>
        <v>8.4009153035110913</v>
      </c>
    </row>
    <row r="513" spans="2:9" s="35" customFormat="1" ht="31.5" x14ac:dyDescent="0.25">
      <c r="B513" s="7" t="s">
        <v>86</v>
      </c>
      <c r="C513" s="16">
        <v>40</v>
      </c>
      <c r="D513" s="5">
        <v>1</v>
      </c>
      <c r="E513" s="6">
        <v>240</v>
      </c>
      <c r="F513" s="2">
        <v>240</v>
      </c>
      <c r="G513" s="9">
        <v>4567490.4000000004</v>
      </c>
      <c r="H513" s="9">
        <v>383711</v>
      </c>
      <c r="I513" s="9">
        <f t="shared" si="95"/>
        <v>8.4009153035110913</v>
      </c>
    </row>
    <row r="514" spans="2:9" s="35" customFormat="1" ht="15.75" x14ac:dyDescent="0.25">
      <c r="B514" s="7" t="s">
        <v>49</v>
      </c>
      <c r="C514" s="16">
        <v>40</v>
      </c>
      <c r="D514" s="5">
        <v>1</v>
      </c>
      <c r="E514" s="6">
        <v>240</v>
      </c>
      <c r="F514" s="2">
        <v>300</v>
      </c>
      <c r="G514" s="9">
        <f>G515</f>
        <v>114000</v>
      </c>
      <c r="H514" s="9">
        <f>H515</f>
        <v>0</v>
      </c>
      <c r="I514" s="9">
        <f t="shared" si="95"/>
        <v>0</v>
      </c>
    </row>
    <row r="515" spans="2:9" s="35" customFormat="1" ht="31.5" x14ac:dyDescent="0.25">
      <c r="B515" s="7" t="s">
        <v>194</v>
      </c>
      <c r="C515" s="16">
        <v>40</v>
      </c>
      <c r="D515" s="5">
        <v>1</v>
      </c>
      <c r="E515" s="6">
        <v>240</v>
      </c>
      <c r="F515" s="2">
        <v>320</v>
      </c>
      <c r="G515" s="9">
        <v>114000</v>
      </c>
      <c r="H515" s="9"/>
      <c r="I515" s="9">
        <f t="shared" si="95"/>
        <v>0</v>
      </c>
    </row>
    <row r="516" spans="2:9" s="35" customFormat="1" ht="15.75" x14ac:dyDescent="0.25">
      <c r="B516" s="7" t="s">
        <v>176</v>
      </c>
      <c r="C516" s="16">
        <v>40</v>
      </c>
      <c r="D516" s="5">
        <v>1</v>
      </c>
      <c r="E516" s="6">
        <v>240</v>
      </c>
      <c r="F516" s="2">
        <v>800</v>
      </c>
      <c r="G516" s="9">
        <f>G517</f>
        <v>354000</v>
      </c>
      <c r="H516" s="9">
        <f>H517</f>
        <v>0</v>
      </c>
      <c r="I516" s="9">
        <f t="shared" si="95"/>
        <v>0</v>
      </c>
    </row>
    <row r="517" spans="2:9" s="35" customFormat="1" ht="15.75" x14ac:dyDescent="0.25">
      <c r="B517" s="7" t="s">
        <v>177</v>
      </c>
      <c r="C517" s="16">
        <v>40</v>
      </c>
      <c r="D517" s="5">
        <v>1</v>
      </c>
      <c r="E517" s="6">
        <v>240</v>
      </c>
      <c r="F517" s="2">
        <v>850</v>
      </c>
      <c r="G517" s="9">
        <v>354000</v>
      </c>
      <c r="H517" s="9"/>
      <c r="I517" s="9">
        <f t="shared" si="95"/>
        <v>0</v>
      </c>
    </row>
    <row r="518" spans="2:9" s="35" customFormat="1" ht="63" x14ac:dyDescent="0.25">
      <c r="B518" s="4" t="s">
        <v>18</v>
      </c>
      <c r="C518" s="16">
        <v>40</v>
      </c>
      <c r="D518" s="5">
        <v>1</v>
      </c>
      <c r="E518" s="6">
        <v>5118</v>
      </c>
      <c r="F518" s="2"/>
      <c r="G518" s="9">
        <f>G519+G521</f>
        <v>5416000</v>
      </c>
      <c r="H518" s="9">
        <f>H519+H521</f>
        <v>1042153.44</v>
      </c>
      <c r="I518" s="9">
        <f t="shared" si="95"/>
        <v>19.242124076809453</v>
      </c>
    </row>
    <row r="519" spans="2:9" s="35" customFormat="1" ht="47.25" x14ac:dyDescent="0.25">
      <c r="B519" s="7" t="s">
        <v>70</v>
      </c>
      <c r="C519" s="16">
        <v>40</v>
      </c>
      <c r="D519" s="5">
        <v>1</v>
      </c>
      <c r="E519" s="6">
        <v>5118</v>
      </c>
      <c r="F519" s="2">
        <v>100</v>
      </c>
      <c r="G519" s="9">
        <f>G520</f>
        <v>5142500</v>
      </c>
      <c r="H519" s="9">
        <f>H520</f>
        <v>1030258.95</v>
      </c>
      <c r="I519" s="9">
        <f t="shared" si="95"/>
        <v>20.03420418084589</v>
      </c>
    </row>
    <row r="520" spans="2:9" s="35" customFormat="1" ht="15.75" x14ac:dyDescent="0.25">
      <c r="B520" s="7" t="s">
        <v>144</v>
      </c>
      <c r="C520" s="16">
        <v>40</v>
      </c>
      <c r="D520" s="5">
        <v>1</v>
      </c>
      <c r="E520" s="6">
        <v>5118</v>
      </c>
      <c r="F520" s="1">
        <v>120</v>
      </c>
      <c r="G520" s="9">
        <f>60000+5082500</f>
        <v>5142500</v>
      </c>
      <c r="H520" s="9">
        <v>1030258.95</v>
      </c>
      <c r="I520" s="9">
        <f t="shared" si="95"/>
        <v>20.03420418084589</v>
      </c>
    </row>
    <row r="521" spans="2:9" s="35" customFormat="1" ht="15.75" x14ac:dyDescent="0.25">
      <c r="B521" s="7" t="s">
        <v>85</v>
      </c>
      <c r="C521" s="16">
        <v>40</v>
      </c>
      <c r="D521" s="5">
        <v>1</v>
      </c>
      <c r="E521" s="6">
        <v>5118</v>
      </c>
      <c r="F521" s="1">
        <v>200</v>
      </c>
      <c r="G521" s="9">
        <f>G522</f>
        <v>273500</v>
      </c>
      <c r="H521" s="9">
        <f>H522</f>
        <v>11894.49</v>
      </c>
      <c r="I521" s="9">
        <f t="shared" si="95"/>
        <v>4.3489908592321758</v>
      </c>
    </row>
    <row r="522" spans="2:9" s="35" customFormat="1" ht="31.5" x14ac:dyDescent="0.25">
      <c r="B522" s="7" t="s">
        <v>86</v>
      </c>
      <c r="C522" s="16">
        <v>40</v>
      </c>
      <c r="D522" s="5">
        <v>1</v>
      </c>
      <c r="E522" s="6">
        <v>5118</v>
      </c>
      <c r="F522" s="1">
        <v>240</v>
      </c>
      <c r="G522" s="9">
        <v>273500</v>
      </c>
      <c r="H522" s="9">
        <v>11894.49</v>
      </c>
      <c r="I522" s="9">
        <f t="shared" si="95"/>
        <v>4.3489908592321758</v>
      </c>
    </row>
    <row r="523" spans="2:9" s="35" customFormat="1" ht="78.75" x14ac:dyDescent="0.25">
      <c r="B523" s="7" t="s">
        <v>19</v>
      </c>
      <c r="C523" s="16">
        <v>40</v>
      </c>
      <c r="D523" s="5">
        <v>1</v>
      </c>
      <c r="E523" s="6">
        <v>5589</v>
      </c>
      <c r="F523" s="1"/>
      <c r="G523" s="9">
        <f>G524+G526</f>
        <v>9193400</v>
      </c>
      <c r="H523" s="9">
        <f>H524+H526</f>
        <v>1012816.8899999999</v>
      </c>
      <c r="I523" s="9">
        <f t="shared" si="95"/>
        <v>11.016782583157482</v>
      </c>
    </row>
    <row r="524" spans="2:9" s="35" customFormat="1" ht="47.25" x14ac:dyDescent="0.25">
      <c r="B524" s="7" t="s">
        <v>70</v>
      </c>
      <c r="C524" s="16">
        <v>40</v>
      </c>
      <c r="D524" s="5">
        <v>1</v>
      </c>
      <c r="E524" s="6">
        <v>5589</v>
      </c>
      <c r="F524" s="1">
        <v>100</v>
      </c>
      <c r="G524" s="9">
        <f>G525</f>
        <v>6853000</v>
      </c>
      <c r="H524" s="9">
        <f>H525</f>
        <v>707053.48</v>
      </c>
      <c r="I524" s="9">
        <f t="shared" si="95"/>
        <v>10.317430030643514</v>
      </c>
    </row>
    <row r="525" spans="2:9" s="35" customFormat="1" ht="15.75" x14ac:dyDescent="0.25">
      <c r="B525" s="7" t="s">
        <v>144</v>
      </c>
      <c r="C525" s="16">
        <v>40</v>
      </c>
      <c r="D525" s="5">
        <v>1</v>
      </c>
      <c r="E525" s="6">
        <v>5589</v>
      </c>
      <c r="F525" s="1">
        <v>120</v>
      </c>
      <c r="G525" s="9">
        <f>6616000+237000</f>
        <v>6853000</v>
      </c>
      <c r="H525" s="9">
        <v>707053.48</v>
      </c>
      <c r="I525" s="9">
        <f t="shared" si="95"/>
        <v>10.317430030643514</v>
      </c>
    </row>
    <row r="526" spans="2:9" s="35" customFormat="1" ht="15.75" x14ac:dyDescent="0.25">
      <c r="B526" s="7" t="s">
        <v>85</v>
      </c>
      <c r="C526" s="16">
        <v>40</v>
      </c>
      <c r="D526" s="5">
        <v>1</v>
      </c>
      <c r="E526" s="6">
        <v>5589</v>
      </c>
      <c r="F526" s="1">
        <v>200</v>
      </c>
      <c r="G526" s="9">
        <f>G527</f>
        <v>2340400</v>
      </c>
      <c r="H526" s="9">
        <f>H527</f>
        <v>305763.40999999997</v>
      </c>
      <c r="I526" s="9">
        <f t="shared" si="95"/>
        <v>13.064579131772344</v>
      </c>
    </row>
    <row r="527" spans="2:9" s="35" customFormat="1" ht="31.5" x14ac:dyDescent="0.25">
      <c r="B527" s="7" t="s">
        <v>86</v>
      </c>
      <c r="C527" s="16">
        <v>40</v>
      </c>
      <c r="D527" s="5">
        <v>1</v>
      </c>
      <c r="E527" s="6">
        <v>5589</v>
      </c>
      <c r="F527" s="1">
        <v>240</v>
      </c>
      <c r="G527" s="9">
        <v>2340400</v>
      </c>
      <c r="H527" s="9">
        <v>305763.40999999997</v>
      </c>
      <c r="I527" s="9">
        <f t="shared" si="95"/>
        <v>13.064579131772344</v>
      </c>
    </row>
    <row r="528" spans="2:9" s="35" customFormat="1" ht="31.5" x14ac:dyDescent="0.25">
      <c r="B528" s="7" t="s">
        <v>25</v>
      </c>
      <c r="C528" s="16">
        <v>40</v>
      </c>
      <c r="D528" s="5">
        <v>2</v>
      </c>
      <c r="E528" s="6">
        <v>0</v>
      </c>
      <c r="F528" s="1"/>
      <c r="G528" s="9">
        <f>G532+G529</f>
        <v>109829675.39</v>
      </c>
      <c r="H528" s="9">
        <f>H532+H529</f>
        <v>0</v>
      </c>
      <c r="I528" s="9">
        <f t="shared" si="95"/>
        <v>0</v>
      </c>
    </row>
    <row r="529" spans="2:9" s="35" customFormat="1" ht="78.75" x14ac:dyDescent="0.25">
      <c r="B529" s="7" t="s">
        <v>20</v>
      </c>
      <c r="C529" s="16">
        <v>40</v>
      </c>
      <c r="D529" s="5">
        <v>2</v>
      </c>
      <c r="E529" s="6">
        <v>9502</v>
      </c>
      <c r="F529" s="1"/>
      <c r="G529" s="9">
        <f>G530</f>
        <v>6815500</v>
      </c>
      <c r="H529" s="9"/>
      <c r="I529" s="9">
        <f t="shared" si="95"/>
        <v>0</v>
      </c>
    </row>
    <row r="530" spans="2:9" s="35" customFormat="1" ht="31.5" x14ac:dyDescent="0.25">
      <c r="B530" s="7" t="s">
        <v>148</v>
      </c>
      <c r="C530" s="16">
        <v>40</v>
      </c>
      <c r="D530" s="5">
        <v>2</v>
      </c>
      <c r="E530" s="6">
        <v>9502</v>
      </c>
      <c r="F530" s="1">
        <v>400</v>
      </c>
      <c r="G530" s="9">
        <f>G531</f>
        <v>6815500</v>
      </c>
      <c r="H530" s="9"/>
      <c r="I530" s="9">
        <f t="shared" si="95"/>
        <v>0</v>
      </c>
    </row>
    <row r="531" spans="2:9" s="35" customFormat="1" ht="15.75" x14ac:dyDescent="0.25">
      <c r="B531" s="7" t="s">
        <v>149</v>
      </c>
      <c r="C531" s="16">
        <v>40</v>
      </c>
      <c r="D531" s="5">
        <v>2</v>
      </c>
      <c r="E531" s="6">
        <v>9502</v>
      </c>
      <c r="F531" s="1">
        <v>410</v>
      </c>
      <c r="G531" s="9">
        <v>6815500</v>
      </c>
      <c r="H531" s="9"/>
      <c r="I531" s="9">
        <f t="shared" si="95"/>
        <v>0</v>
      </c>
    </row>
    <row r="532" spans="2:9" s="35" customFormat="1" ht="63" x14ac:dyDescent="0.25">
      <c r="B532" s="7" t="s">
        <v>129</v>
      </c>
      <c r="C532" s="16">
        <v>40</v>
      </c>
      <c r="D532" s="5">
        <v>2</v>
      </c>
      <c r="E532" s="6">
        <v>9602</v>
      </c>
      <c r="F532" s="1"/>
      <c r="G532" s="9">
        <f>G535+G533</f>
        <v>103014175.39</v>
      </c>
      <c r="H532" s="9">
        <f>H535+H533</f>
        <v>0</v>
      </c>
      <c r="I532" s="9">
        <f t="shared" si="95"/>
        <v>0</v>
      </c>
    </row>
    <row r="533" spans="2:9" s="35" customFormat="1" ht="15.75" x14ac:dyDescent="0.25">
      <c r="B533" s="7" t="s">
        <v>85</v>
      </c>
      <c r="C533" s="16">
        <v>40</v>
      </c>
      <c r="D533" s="5">
        <v>2</v>
      </c>
      <c r="E533" s="6">
        <v>9602</v>
      </c>
      <c r="F533" s="1">
        <v>200</v>
      </c>
      <c r="G533" s="9">
        <f>G534</f>
        <v>1689900</v>
      </c>
      <c r="H533" s="9">
        <f>H534</f>
        <v>0</v>
      </c>
      <c r="I533" s="9">
        <f t="shared" si="95"/>
        <v>0</v>
      </c>
    </row>
    <row r="534" spans="2:9" s="35" customFormat="1" ht="31.5" x14ac:dyDescent="0.25">
      <c r="B534" s="7" t="s">
        <v>86</v>
      </c>
      <c r="C534" s="16">
        <v>40</v>
      </c>
      <c r="D534" s="5">
        <v>2</v>
      </c>
      <c r="E534" s="6">
        <v>9602</v>
      </c>
      <c r="F534" s="1">
        <v>240</v>
      </c>
      <c r="G534" s="9">
        <v>1689900</v>
      </c>
      <c r="H534" s="9"/>
      <c r="I534" s="9">
        <f t="shared" si="95"/>
        <v>0</v>
      </c>
    </row>
    <row r="535" spans="2:9" s="35" customFormat="1" ht="31.5" x14ac:dyDescent="0.25">
      <c r="B535" s="7" t="s">
        <v>148</v>
      </c>
      <c r="C535" s="16">
        <v>40</v>
      </c>
      <c r="D535" s="5">
        <v>2</v>
      </c>
      <c r="E535" s="6">
        <v>9602</v>
      </c>
      <c r="F535" s="1">
        <v>400</v>
      </c>
      <c r="G535" s="9">
        <f>G536</f>
        <v>101324275.39</v>
      </c>
      <c r="H535" s="9">
        <f>H536</f>
        <v>0</v>
      </c>
      <c r="I535" s="9">
        <f t="shared" si="95"/>
        <v>0</v>
      </c>
    </row>
    <row r="536" spans="2:9" s="35" customFormat="1" ht="15.75" x14ac:dyDescent="0.25">
      <c r="B536" s="7" t="s">
        <v>149</v>
      </c>
      <c r="C536" s="16">
        <v>40</v>
      </c>
      <c r="D536" s="5">
        <v>2</v>
      </c>
      <c r="E536" s="6">
        <v>9602</v>
      </c>
      <c r="F536" s="1">
        <v>410</v>
      </c>
      <c r="G536" s="9">
        <v>101324275.39</v>
      </c>
      <c r="H536" s="9"/>
      <c r="I536" s="9">
        <f t="shared" si="95"/>
        <v>0</v>
      </c>
    </row>
    <row r="537" spans="2:9" s="35" customFormat="1" ht="31.5" x14ac:dyDescent="0.25">
      <c r="B537" s="4" t="s">
        <v>26</v>
      </c>
      <c r="C537" s="16">
        <v>40</v>
      </c>
      <c r="D537" s="5">
        <v>8</v>
      </c>
      <c r="E537" s="6">
        <v>0</v>
      </c>
      <c r="F537" s="2"/>
      <c r="G537" s="9">
        <f>G538+G541</f>
        <v>3088000</v>
      </c>
      <c r="H537" s="9">
        <f>H538+H541</f>
        <v>122978</v>
      </c>
      <c r="I537" s="9">
        <f t="shared" si="95"/>
        <v>3.9824481865284977</v>
      </c>
    </row>
    <row r="538" spans="2:9" s="35" customFormat="1" ht="47.25" x14ac:dyDescent="0.25">
      <c r="B538" s="4" t="s">
        <v>21</v>
      </c>
      <c r="C538" s="16">
        <v>40</v>
      </c>
      <c r="D538" s="5">
        <v>8</v>
      </c>
      <c r="E538" s="6">
        <v>705</v>
      </c>
      <c r="F538" s="2"/>
      <c r="G538" s="9">
        <f t="shared" ref="G538:H539" si="96">G539</f>
        <v>1000000</v>
      </c>
      <c r="H538" s="9">
        <f t="shared" si="96"/>
        <v>0</v>
      </c>
      <c r="I538" s="9">
        <f t="shared" si="95"/>
        <v>0</v>
      </c>
    </row>
    <row r="539" spans="2:9" s="35" customFormat="1" ht="15.75" x14ac:dyDescent="0.25">
      <c r="B539" s="7" t="s">
        <v>176</v>
      </c>
      <c r="C539" s="16">
        <v>40</v>
      </c>
      <c r="D539" s="5">
        <v>8</v>
      </c>
      <c r="E539" s="6">
        <v>705</v>
      </c>
      <c r="F539" s="2">
        <v>800</v>
      </c>
      <c r="G539" s="9">
        <f t="shared" si="96"/>
        <v>1000000</v>
      </c>
      <c r="H539" s="9">
        <f t="shared" si="96"/>
        <v>0</v>
      </c>
      <c r="I539" s="9">
        <f t="shared" si="95"/>
        <v>0</v>
      </c>
    </row>
    <row r="540" spans="2:9" s="35" customFormat="1" ht="15.75" x14ac:dyDescent="0.25">
      <c r="B540" s="7" t="s">
        <v>183</v>
      </c>
      <c r="C540" s="16">
        <v>40</v>
      </c>
      <c r="D540" s="5">
        <v>8</v>
      </c>
      <c r="E540" s="6">
        <v>705</v>
      </c>
      <c r="F540" s="2">
        <v>870</v>
      </c>
      <c r="G540" s="9">
        <v>1000000</v>
      </c>
      <c r="H540" s="9"/>
      <c r="I540" s="9">
        <f t="shared" si="95"/>
        <v>0</v>
      </c>
    </row>
    <row r="541" spans="2:9" s="35" customFormat="1" ht="63" x14ac:dyDescent="0.25">
      <c r="B541" s="7" t="s">
        <v>22</v>
      </c>
      <c r="C541" s="16">
        <v>40</v>
      </c>
      <c r="D541" s="5">
        <v>8</v>
      </c>
      <c r="E541" s="6">
        <v>3264</v>
      </c>
      <c r="F541" s="2"/>
      <c r="G541" s="9">
        <f t="shared" ref="G541:H542" si="97">G542</f>
        <v>2088000</v>
      </c>
      <c r="H541" s="9">
        <f t="shared" si="97"/>
        <v>122978</v>
      </c>
      <c r="I541" s="9">
        <f t="shared" si="95"/>
        <v>5.8897509578544058</v>
      </c>
    </row>
    <row r="542" spans="2:9" s="35" customFormat="1" ht="15.75" x14ac:dyDescent="0.25">
      <c r="B542" s="7" t="s">
        <v>49</v>
      </c>
      <c r="C542" s="16">
        <v>40</v>
      </c>
      <c r="D542" s="5">
        <v>8</v>
      </c>
      <c r="E542" s="6">
        <v>3264</v>
      </c>
      <c r="F542" s="2">
        <v>300</v>
      </c>
      <c r="G542" s="9">
        <f t="shared" si="97"/>
        <v>2088000</v>
      </c>
      <c r="H542" s="9">
        <f t="shared" si="97"/>
        <v>122978</v>
      </c>
      <c r="I542" s="9">
        <f t="shared" si="95"/>
        <v>5.8897509578544058</v>
      </c>
    </row>
    <row r="543" spans="2:9" s="35" customFormat="1" ht="15.75" x14ac:dyDescent="0.25">
      <c r="B543" s="4" t="s">
        <v>161</v>
      </c>
      <c r="C543" s="16">
        <v>40</v>
      </c>
      <c r="D543" s="5">
        <v>8</v>
      </c>
      <c r="E543" s="6">
        <v>3264</v>
      </c>
      <c r="F543" s="2">
        <v>330</v>
      </c>
      <c r="G543" s="9">
        <v>2088000</v>
      </c>
      <c r="H543" s="9">
        <v>122978</v>
      </c>
      <c r="I543" s="9">
        <f t="shared" si="95"/>
        <v>5.8897509578544058</v>
      </c>
    </row>
    <row r="544" spans="2:9" s="35" customFormat="1" ht="15.75" x14ac:dyDescent="0.25">
      <c r="B544" s="17" t="s">
        <v>89</v>
      </c>
      <c r="C544" s="18"/>
      <c r="D544" s="19"/>
      <c r="E544" s="20"/>
      <c r="F544" s="21"/>
      <c r="G544" s="22">
        <f>G8+G81+G124+G131+G182+G210+G224+G241+G298+G315+G348+G370+G379+G399+G408+G423+G428+G440+G458+G464+G480</f>
        <v>2620213853.77</v>
      </c>
      <c r="H544" s="22">
        <f>H8+H81+H124+H131+H182+H210+H224+H241+H298+H315+H348+H370+H379+H399+H408+H423+H428+H440+H458+H464+H480</f>
        <v>472969746.01000005</v>
      </c>
      <c r="I544" s="22">
        <f t="shared" si="95"/>
        <v>18.050807010637111</v>
      </c>
    </row>
    <row r="545" spans="2:9" s="35" customFormat="1" x14ac:dyDescent="0.25">
      <c r="B545" s="33"/>
      <c r="C545" s="33"/>
      <c r="D545" s="33"/>
      <c r="E545" s="33"/>
      <c r="F545" s="33"/>
    </row>
    <row r="546" spans="2:9" s="35" customFormat="1" x14ac:dyDescent="0.25">
      <c r="B546" s="33"/>
      <c r="C546" s="33"/>
      <c r="D546" s="33"/>
      <c r="E546" s="33"/>
      <c r="F546" s="33"/>
    </row>
    <row r="547" spans="2:9" s="35" customFormat="1" x14ac:dyDescent="0.25">
      <c r="B547" s="33"/>
      <c r="C547" s="33"/>
      <c r="D547" s="33"/>
      <c r="E547" s="33"/>
      <c r="F547" s="33"/>
    </row>
    <row r="548" spans="2:9" s="35" customFormat="1" x14ac:dyDescent="0.25">
      <c r="B548" s="33"/>
      <c r="C548" s="33"/>
      <c r="D548" s="33"/>
      <c r="E548" s="33"/>
      <c r="F548" s="33"/>
    </row>
    <row r="549" spans="2:9" s="34" customFormat="1" x14ac:dyDescent="0.25">
      <c r="B549" s="33"/>
      <c r="C549" s="33"/>
      <c r="D549" s="33"/>
      <c r="E549" s="33"/>
      <c r="F549" s="33"/>
      <c r="G549" s="35"/>
      <c r="H549" s="35"/>
      <c r="I549" s="35"/>
    </row>
    <row r="550" spans="2:9" s="34" customFormat="1" x14ac:dyDescent="0.25">
      <c r="B550" s="33"/>
      <c r="C550" s="33"/>
      <c r="D550" s="33"/>
      <c r="E550" s="33"/>
      <c r="F550" s="33"/>
      <c r="G550" s="35"/>
      <c r="H550" s="35"/>
      <c r="I550" s="35"/>
    </row>
    <row r="551" spans="2:9" s="23" customFormat="1" ht="16.5" x14ac:dyDescent="0.25">
      <c r="B551" s="33"/>
      <c r="C551" s="33"/>
      <c r="D551" s="33"/>
      <c r="E551" s="33"/>
      <c r="F551" s="33"/>
      <c r="G551" s="35"/>
      <c r="H551" s="35"/>
      <c r="I551" s="35"/>
    </row>
    <row r="552" spans="2:9" s="36" customFormat="1" ht="15.75" x14ac:dyDescent="0.25">
      <c r="B552" s="33"/>
      <c r="C552" s="33"/>
      <c r="D552" s="33"/>
      <c r="E552" s="33"/>
      <c r="F552" s="33"/>
      <c r="G552" s="35"/>
      <c r="H552" s="35"/>
      <c r="I552" s="35"/>
    </row>
    <row r="553" spans="2:9" s="36" customFormat="1" ht="15.75" x14ac:dyDescent="0.25">
      <c r="B553" s="33"/>
      <c r="C553" s="33"/>
      <c r="D553" s="33"/>
      <c r="E553" s="33"/>
      <c r="F553" s="33"/>
      <c r="G553" s="35"/>
      <c r="H553" s="35"/>
      <c r="I553" s="35"/>
    </row>
    <row r="554" spans="2:9" s="36" customFormat="1" ht="15.75" x14ac:dyDescent="0.25">
      <c r="B554" s="33"/>
      <c r="C554" s="33"/>
      <c r="D554" s="33"/>
      <c r="E554" s="33"/>
      <c r="F554" s="33"/>
      <c r="G554" s="35"/>
      <c r="H554" s="35"/>
      <c r="I554" s="35"/>
    </row>
  </sheetData>
  <autoFilter ref="B7:J544"/>
  <mergeCells count="4">
    <mergeCell ref="G1:I1"/>
    <mergeCell ref="G2:I2"/>
    <mergeCell ref="B3:I3"/>
    <mergeCell ref="C6:E6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4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2015-04-06T09:28:23Z</cp:lastPrinted>
  <dcterms:created xsi:type="dcterms:W3CDTF">2006-09-16T00:00:00Z</dcterms:created>
  <dcterms:modified xsi:type="dcterms:W3CDTF">2015-05-20T12:00:36Z</dcterms:modified>
</cp:coreProperties>
</file>