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5\1 квартал 2015 года\"/>
    </mc:Choice>
  </mc:AlternateContent>
  <bookViews>
    <workbookView xWindow="0" yWindow="0" windowWidth="23250" windowHeight="11835"/>
  </bookViews>
  <sheets>
    <sheet name="ФОТ" sheetId="1" r:id="rId1"/>
  </sheets>
  <definedNames>
    <definedName name="_xlnm.Print_Area" localSheetId="0">ФОТ!$A$1:$V$42</definedName>
  </definedNames>
  <calcPr calcId="152511" refMode="R1C1"/>
</workbook>
</file>

<file path=xl/calcChain.xml><?xml version="1.0" encoding="utf-8"?>
<calcChain xmlns="http://schemas.openxmlformats.org/spreadsheetml/2006/main">
  <c r="V13" i="1" l="1"/>
  <c r="V14" i="1"/>
  <c r="V15" i="1"/>
  <c r="V17" i="1"/>
  <c r="V19" i="1"/>
  <c r="G20" i="1"/>
  <c r="G27" i="1" s="1"/>
  <c r="H20" i="1"/>
  <c r="I20" i="1"/>
  <c r="J20" i="1"/>
  <c r="J27" i="1" s="1"/>
  <c r="K20" i="1"/>
  <c r="K27" i="1" s="1"/>
  <c r="L20" i="1"/>
  <c r="M20" i="1"/>
  <c r="N20" i="1"/>
  <c r="N27" i="1" s="1"/>
  <c r="O20" i="1"/>
  <c r="O27" i="1" s="1"/>
  <c r="P20" i="1"/>
  <c r="Q20" i="1"/>
  <c r="R20" i="1"/>
  <c r="R27" i="1" s="1"/>
  <c r="S20" i="1"/>
  <c r="S27" i="1" s="1"/>
  <c r="T20" i="1"/>
  <c r="U20" i="1"/>
  <c r="C20" i="1"/>
  <c r="C27" i="1" s="1"/>
  <c r="V21" i="1"/>
  <c r="V22" i="1"/>
  <c r="G23" i="1"/>
  <c r="H23" i="1"/>
  <c r="V23" i="1" s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C23" i="1"/>
  <c r="V24" i="1"/>
  <c r="V25" i="1"/>
  <c r="V26" i="1"/>
  <c r="H27" i="1"/>
  <c r="H34" i="1" s="1"/>
  <c r="H35" i="1" s="1"/>
  <c r="I27" i="1"/>
  <c r="L27" i="1"/>
  <c r="L34" i="1" s="1"/>
  <c r="L35" i="1" s="1"/>
  <c r="M27" i="1"/>
  <c r="P27" i="1"/>
  <c r="P34" i="1" s="1"/>
  <c r="P35" i="1" s="1"/>
  <c r="Q27" i="1"/>
  <c r="T27" i="1"/>
  <c r="T34" i="1" s="1"/>
  <c r="T35" i="1" s="1"/>
  <c r="U27" i="1"/>
  <c r="V28" i="1"/>
  <c r="V30" i="1"/>
  <c r="V32" i="1"/>
  <c r="I34" i="1"/>
  <c r="I35" i="1" s="1"/>
  <c r="M34" i="1"/>
  <c r="M35" i="1" s="1"/>
  <c r="U34" i="1"/>
  <c r="U35" i="1" s="1"/>
  <c r="V12" i="1"/>
  <c r="G15" i="1"/>
  <c r="E22" i="1"/>
  <c r="E21" i="1"/>
  <c r="E20" i="1" s="1"/>
  <c r="D20" i="1"/>
  <c r="F20" i="1"/>
  <c r="E25" i="1"/>
  <c r="E23" i="1"/>
  <c r="E27" i="1" s="1"/>
  <c r="F23" i="1"/>
  <c r="D23" i="1"/>
  <c r="G16" i="1"/>
  <c r="H16" i="1"/>
  <c r="V16" i="1" s="1"/>
  <c r="O16" i="1"/>
  <c r="I16" i="1"/>
  <c r="J16" i="1"/>
  <c r="K16" i="1"/>
  <c r="M16" i="1"/>
  <c r="N16" i="1"/>
  <c r="T16" i="1"/>
  <c r="U16" i="1"/>
  <c r="C16" i="1"/>
  <c r="F16" i="1"/>
  <c r="U18" i="1"/>
  <c r="G18" i="1"/>
  <c r="V18" i="1" s="1"/>
  <c r="H18" i="1"/>
  <c r="O18" i="1"/>
  <c r="O34" i="1" s="1"/>
  <c r="O35" i="1" s="1"/>
  <c r="I18" i="1"/>
  <c r="J18" i="1"/>
  <c r="J34" i="1" s="1"/>
  <c r="J35" i="1" s="1"/>
  <c r="K18" i="1"/>
  <c r="K34" i="1" s="1"/>
  <c r="K35" i="1" s="1"/>
  <c r="M18" i="1"/>
  <c r="N18" i="1"/>
  <c r="N34" i="1" s="1"/>
  <c r="N35" i="1" s="1"/>
  <c r="C18" i="1"/>
  <c r="C34" i="1" s="1"/>
  <c r="C35" i="1" s="1"/>
  <c r="F18" i="1"/>
  <c r="T18" i="1"/>
  <c r="F27" i="1"/>
  <c r="O29" i="1"/>
  <c r="N29" i="1"/>
  <c r="T29" i="1"/>
  <c r="U29" i="1"/>
  <c r="G29" i="1"/>
  <c r="V29" i="1" s="1"/>
  <c r="H29" i="1"/>
  <c r="I29" i="1"/>
  <c r="J29" i="1"/>
  <c r="K29" i="1"/>
  <c r="M29" i="1"/>
  <c r="F29" i="1"/>
  <c r="C29" i="1"/>
  <c r="O31" i="1"/>
  <c r="N31" i="1"/>
  <c r="T31" i="1"/>
  <c r="U31" i="1"/>
  <c r="G31" i="1"/>
  <c r="V31" i="1" s="1"/>
  <c r="H31" i="1"/>
  <c r="I31" i="1"/>
  <c r="J31" i="1"/>
  <c r="K31" i="1"/>
  <c r="M31" i="1"/>
  <c r="C31" i="1"/>
  <c r="F31" i="1"/>
  <c r="G33" i="1"/>
  <c r="V33" i="1" s="1"/>
  <c r="H33" i="1"/>
  <c r="O33" i="1"/>
  <c r="I33" i="1"/>
  <c r="J33" i="1"/>
  <c r="K33" i="1"/>
  <c r="M33" i="1"/>
  <c r="N33" i="1"/>
  <c r="T33" i="1"/>
  <c r="U33" i="1"/>
  <c r="C33" i="1"/>
  <c r="F33" i="1"/>
  <c r="F34" i="1"/>
  <c r="F35" i="1" s="1"/>
  <c r="Q18" i="1"/>
  <c r="Q29" i="1"/>
  <c r="Q31" i="1"/>
  <c r="Q34" i="1" s="1"/>
  <c r="Q35" i="1" s="1"/>
  <c r="Q33" i="1"/>
  <c r="Q16" i="1"/>
  <c r="S18" i="1"/>
  <c r="S34" i="1" s="1"/>
  <c r="S35" i="1" s="1"/>
  <c r="S29" i="1"/>
  <c r="S31" i="1"/>
  <c r="S33" i="1"/>
  <c r="S16" i="1"/>
  <c r="D27" i="1"/>
  <c r="P18" i="1"/>
  <c r="P29" i="1"/>
  <c r="P31" i="1"/>
  <c r="P33" i="1"/>
  <c r="P16" i="1"/>
  <c r="E19" i="1"/>
  <c r="D29" i="1"/>
  <c r="D31" i="1"/>
  <c r="R29" i="1"/>
  <c r="R18" i="1"/>
  <c r="R34" i="1" s="1"/>
  <c r="R35" i="1" s="1"/>
  <c r="R31" i="1"/>
  <c r="R33" i="1"/>
  <c r="R16" i="1"/>
  <c r="L18" i="1"/>
  <c r="L29" i="1"/>
  <c r="L31" i="1"/>
  <c r="L33" i="1"/>
  <c r="L16" i="1"/>
  <c r="E17" i="1"/>
  <c r="E18" i="1"/>
  <c r="E28" i="1"/>
  <c r="E29" i="1"/>
  <c r="E32" i="1"/>
  <c r="E33" i="1"/>
  <c r="E13" i="1"/>
  <c r="E12" i="1"/>
  <c r="E16" i="1" s="1"/>
  <c r="E14" i="1"/>
  <c r="E15" i="1"/>
  <c r="D33" i="1"/>
  <c r="D18" i="1"/>
  <c r="D34" i="1"/>
  <c r="D35" i="1" s="1"/>
  <c r="D16" i="1"/>
  <c r="E30" i="1"/>
  <c r="E31" i="1" s="1"/>
  <c r="E34" i="1" l="1"/>
  <c r="E35" i="1" s="1"/>
  <c r="V27" i="1"/>
  <c r="G34" i="1"/>
  <c r="V20" i="1"/>
  <c r="V34" i="1" l="1"/>
  <c r="G35" i="1"/>
  <c r="V35" i="1" s="1"/>
</calcChain>
</file>

<file path=xl/sharedStrings.xml><?xml version="1.0" encoding="utf-8"?>
<sst xmlns="http://schemas.openxmlformats.org/spreadsheetml/2006/main" count="67" uniqueCount="67">
  <si>
    <t xml:space="preserve">          А Н А Л И З</t>
  </si>
  <si>
    <t xml:space="preserve">               использования фонда оплаты труда</t>
  </si>
  <si>
    <t xml:space="preserve">           г. Пыть-Ях</t>
  </si>
  <si>
    <t>Наименование</t>
  </si>
  <si>
    <t xml:space="preserve">   ФОНД  ОПЛАТЫ  ТРУДА     руб.</t>
  </si>
  <si>
    <t>КФСР</t>
  </si>
  <si>
    <t>в т.ч.</t>
  </si>
  <si>
    <t>Учебный отпуск</t>
  </si>
  <si>
    <t>Компенсация за неиспользованный отпуск</t>
  </si>
  <si>
    <t>0702</t>
  </si>
  <si>
    <t>0707</t>
  </si>
  <si>
    <t>План</t>
  </si>
  <si>
    <t>Общее образование</t>
  </si>
  <si>
    <t>Пособие на погребение</t>
  </si>
  <si>
    <t>Пособие при выходе на пенсию</t>
  </si>
  <si>
    <t>Молодёжная политика и оздоровление детей</t>
  </si>
  <si>
    <t>Выплаты в рамках нац. Проектов</t>
  </si>
  <si>
    <t xml:space="preserve">Среднемесячная з/плата на 1 занятую шт. ед. </t>
  </si>
  <si>
    <t>Единовремен выплата к отпуску</t>
  </si>
  <si>
    <t>Компенсация при увольнении</t>
  </si>
  <si>
    <t>Фактические расходы</t>
  </si>
  <si>
    <t xml:space="preserve">Начальник отдела СП и АБ </t>
  </si>
  <si>
    <t>С.М. Медведев</t>
  </si>
  <si>
    <t>Выплаты к юбилейным датам</t>
  </si>
  <si>
    <t>Выплаты при сокращению штатов</t>
  </si>
  <si>
    <t>Заработная плата</t>
  </si>
  <si>
    <t>Больничные листы за счет предприят.</t>
  </si>
  <si>
    <t>Поддержка молодым специалистам</t>
  </si>
  <si>
    <t>Квартальное премирование</t>
  </si>
  <si>
    <t>Премия по итогам года</t>
  </si>
  <si>
    <t>Единовременные премии</t>
  </si>
  <si>
    <t>ВСЕГО по казённым учреждениям</t>
  </si>
  <si>
    <t>ИТОГО  по разделу 0700</t>
  </si>
  <si>
    <t xml:space="preserve">ВСЕГО </t>
  </si>
  <si>
    <t>ВСЕГО по бюджетным и автономным учреждениям</t>
  </si>
  <si>
    <t>0701</t>
  </si>
  <si>
    <t>Дошкольное образование</t>
  </si>
  <si>
    <t>ИТОГО  по разделу 0800</t>
  </si>
  <si>
    <t>0801</t>
  </si>
  <si>
    <t>Культура, кинематография</t>
  </si>
  <si>
    <t>ИТОГО по разделу 11 00</t>
  </si>
  <si>
    <t>Физическая культура и спорт</t>
  </si>
  <si>
    <t>ИТОГО по разделу 12 00</t>
  </si>
  <si>
    <t>Средства массовой информации</t>
  </si>
  <si>
    <t>0410</t>
  </si>
  <si>
    <t>МБУ МФЦ</t>
  </si>
  <si>
    <t>ИТОГО  по разделу 04 00</t>
  </si>
  <si>
    <t>МОАУ ДОД ЦДТ</t>
  </si>
  <si>
    <t>МБУ Центр Современник</t>
  </si>
  <si>
    <t>МАУ Аквацентр Дельфин</t>
  </si>
  <si>
    <t>МАУ ГЛБ Северное сияние</t>
  </si>
  <si>
    <t>Среднег. количество занятых штатных единиц</t>
  </si>
  <si>
    <t>Отпуска будущих периодов</t>
  </si>
  <si>
    <t>МКУ "Управление материально-технического обеспечения органов местного самоуправления города Пыть-Яха"</t>
  </si>
  <si>
    <t>МКУ "Единая дежурно-диспетчерская служба города Пыть-Яха"</t>
  </si>
  <si>
    <t>МКУ "Централизованная бухгалтерия г. Пыть-Ях"</t>
  </si>
  <si>
    <t>МКУ "Управление капитального строительства города Пыть-Ях"</t>
  </si>
  <si>
    <t>0113</t>
  </si>
  <si>
    <t>0309</t>
  </si>
  <si>
    <t>0412</t>
  </si>
  <si>
    <t>0709-0804</t>
  </si>
  <si>
    <t>Казенных, бюджетных и автономных  муниципальных учреждений в разрезе разделов</t>
  </si>
  <si>
    <t>к пояснительной записке</t>
  </si>
  <si>
    <t>Школы</t>
  </si>
  <si>
    <t>Исполнитель: Твердохлеб А.В. 46 55 52</t>
  </si>
  <si>
    <t>Приложение № 8</t>
  </si>
  <si>
    <t xml:space="preserve">           за 1 квартал 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</si>
</sst>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6" x14ac:knownFonts="1">
    <font>
      <sz val="10"/>
      <name val="Arial Cyr"/>
      <charset val="204"/>
    </font>
    <font>
      <sz val="10"/>
      <name val="Helv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6">
    <xf numFmtId="0" fontId="0" fillId="0" borderId="0" xfId="0"/>
    <xf numFmtId="3" fontId="4" fillId="0" borderId="1" xfId="1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wrapText="1"/>
    </xf>
    <xf numFmtId="49" fontId="4" fillId="0" borderId="1" xfId="1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Font="1" applyBorder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left" wrapText="1"/>
    </xf>
    <xf numFmtId="4" fontId="4" fillId="0" borderId="0" xfId="1" applyNumberFormat="1" applyFont="1" applyAlignment="1">
      <alignment horizontal="right" wrapText="1"/>
    </xf>
    <xf numFmtId="0" fontId="4" fillId="0" borderId="0" xfId="1" applyFont="1" applyAlignment="1">
      <alignment horizontal="right" wrapText="1"/>
    </xf>
    <xf numFmtId="4" fontId="3" fillId="0" borderId="1" xfId="1" applyNumberFormat="1" applyFont="1" applyFill="1" applyBorder="1" applyAlignment="1">
      <alignment wrapText="1"/>
    </xf>
    <xf numFmtId="4" fontId="3" fillId="0" borderId="0" xfId="1" applyNumberFormat="1" applyFont="1" applyFill="1" applyAlignment="1">
      <alignment wrapText="1"/>
    </xf>
    <xf numFmtId="0" fontId="3" fillId="0" borderId="0" xfId="1" applyFont="1" applyFill="1" applyAlignment="1">
      <alignment wrapText="1"/>
    </xf>
    <xf numFmtId="49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0" fontId="5" fillId="0" borderId="0" xfId="1" applyFont="1" applyFill="1" applyAlignment="1">
      <alignment wrapText="1"/>
    </xf>
    <xf numFmtId="49" fontId="3" fillId="2" borderId="1" xfId="1" applyNumberFormat="1" applyFont="1" applyFill="1" applyBorder="1" applyAlignment="1">
      <alignment horizontal="right" wrapText="1"/>
    </xf>
    <xf numFmtId="0" fontId="3" fillId="2" borderId="1" xfId="1" applyFont="1" applyFill="1" applyBorder="1" applyAlignment="1">
      <alignment wrapText="1"/>
    </xf>
    <xf numFmtId="3" fontId="3" fillId="2" borderId="1" xfId="1" applyNumberFormat="1" applyFont="1" applyFill="1" applyBorder="1" applyAlignment="1">
      <alignment horizontal="right" wrapText="1"/>
    </xf>
    <xf numFmtId="4" fontId="3" fillId="2" borderId="1" xfId="1" applyNumberFormat="1" applyFont="1" applyFill="1" applyBorder="1" applyAlignment="1">
      <alignment wrapText="1"/>
    </xf>
    <xf numFmtId="4" fontId="5" fillId="0" borderId="1" xfId="1" applyNumberFormat="1" applyFont="1" applyFill="1" applyBorder="1" applyAlignment="1">
      <alignment wrapText="1"/>
    </xf>
    <xf numFmtId="3" fontId="3" fillId="0" borderId="1" xfId="1" applyNumberFormat="1" applyFont="1" applyFill="1" applyBorder="1" applyAlignment="1">
      <alignment wrapText="1"/>
    </xf>
    <xf numFmtId="4" fontId="3" fillId="2" borderId="1" xfId="1" applyNumberFormat="1" applyFont="1" applyFill="1" applyBorder="1" applyAlignment="1">
      <alignment horizontal="right" wrapText="1"/>
    </xf>
    <xf numFmtId="3" fontId="3" fillId="2" borderId="1" xfId="1" applyNumberFormat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4" fontId="4" fillId="0" borderId="0" xfId="1" applyNumberFormat="1" applyFont="1" applyFill="1" applyAlignment="1">
      <alignment horizontal="center" wrapText="1"/>
    </xf>
    <xf numFmtId="0" fontId="4" fillId="0" borderId="0" xfId="1" applyFont="1" applyAlignment="1">
      <alignment horizontal="right"/>
    </xf>
    <xf numFmtId="165" fontId="4" fillId="0" borderId="1" xfId="1" applyNumberFormat="1" applyFont="1" applyFill="1" applyBorder="1" applyAlignment="1">
      <alignment horizontal="right" wrapText="1"/>
    </xf>
    <xf numFmtId="0" fontId="4" fillId="0" borderId="0" xfId="1" applyFont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left" wrapText="1"/>
    </xf>
    <xf numFmtId="4" fontId="3" fillId="0" borderId="2" xfId="1" applyNumberFormat="1" applyFont="1" applyFill="1" applyBorder="1" applyAlignment="1">
      <alignment wrapText="1"/>
    </xf>
    <xf numFmtId="4" fontId="3" fillId="0" borderId="3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wrapText="1"/>
    </xf>
    <xf numFmtId="0" fontId="3" fillId="2" borderId="3" xfId="1" applyFont="1" applyFill="1" applyBorder="1" applyAlignment="1">
      <alignment wrapText="1"/>
    </xf>
  </cellXfs>
  <cellStyles count="3">
    <cellStyle name="Обычный" xfId="0" builtinId="0"/>
    <cellStyle name="Обычный_ФиС, Здравоохранение за 1 квартал 2008г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tabSelected="1" view="pageBreakPreview" zoomScaleNormal="80" workbookViewId="0">
      <pane xSplit="3" ySplit="11" topLeftCell="M12" activePane="bottomRight" state="frozen"/>
      <selection pane="topRight" activeCell="D1" sqref="D1"/>
      <selection pane="bottomLeft" activeCell="A11" sqref="A11"/>
      <selection pane="bottomRight" activeCell="M14" sqref="M14"/>
    </sheetView>
  </sheetViews>
  <sheetFormatPr defaultRowHeight="15" x14ac:dyDescent="0.25"/>
  <cols>
    <col min="1" max="1" width="7.7109375" style="6" customWidth="1"/>
    <col min="2" max="2" width="28.28515625" style="6" customWidth="1"/>
    <col min="3" max="3" width="14.28515625" style="6" customWidth="1"/>
    <col min="4" max="4" width="17.42578125" style="17" customWidth="1"/>
    <col min="5" max="5" width="16.5703125" style="6" customWidth="1"/>
    <col min="6" max="6" width="14.28515625" style="6" hidden="1" customWidth="1"/>
    <col min="7" max="7" width="17.140625" style="6" customWidth="1"/>
    <col min="8" max="8" width="15.85546875" style="6" customWidth="1"/>
    <col min="9" max="10" width="15.28515625" style="6" customWidth="1"/>
    <col min="11" max="12" width="13.7109375" style="6" customWidth="1"/>
    <col min="13" max="13" width="14.28515625" style="6" customWidth="1"/>
    <col min="14" max="14" width="15" style="6" customWidth="1"/>
    <col min="15" max="15" width="15.85546875" style="6" customWidth="1"/>
    <col min="16" max="16" width="15.5703125" style="6" customWidth="1"/>
    <col min="17" max="17" width="14.28515625" style="6" customWidth="1"/>
    <col min="18" max="18" width="13.42578125" style="6" customWidth="1"/>
    <col min="19" max="19" width="15.42578125" style="6" customWidth="1"/>
    <col min="20" max="20" width="13.7109375" style="6" customWidth="1"/>
    <col min="21" max="21" width="14.5703125" style="6" customWidth="1"/>
    <col min="22" max="22" width="14.42578125" style="6" customWidth="1"/>
    <col min="23" max="23" width="12.42578125" style="6" bestFit="1" customWidth="1"/>
    <col min="24" max="16384" width="9.140625" style="6"/>
  </cols>
  <sheetData>
    <row r="1" spans="1:23" x14ac:dyDescent="0.25">
      <c r="V1" s="38" t="s">
        <v>65</v>
      </c>
    </row>
    <row r="2" spans="1:23" x14ac:dyDescent="0.25">
      <c r="V2" s="38" t="s">
        <v>62</v>
      </c>
    </row>
    <row r="3" spans="1:23" x14ac:dyDescent="0.25">
      <c r="B3" s="42" t="s">
        <v>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</row>
    <row r="4" spans="1:23" x14ac:dyDescent="0.25">
      <c r="B4" s="42" t="s">
        <v>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23" x14ac:dyDescent="0.25">
      <c r="B5" s="42" t="s">
        <v>61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3" x14ac:dyDescent="0.25">
      <c r="B6" s="42" t="s">
        <v>66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3" s="7" customFormat="1" x14ac:dyDescent="0.25">
      <c r="B7" s="40" t="s">
        <v>2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3" s="7" customFormat="1" x14ac:dyDescent="0.25">
      <c r="D8" s="8"/>
    </row>
    <row r="9" spans="1:23" s="11" customFormat="1" ht="13.9" customHeight="1" x14ac:dyDescent="0.2">
      <c r="A9" s="41" t="s">
        <v>5</v>
      </c>
      <c r="B9" s="41" t="s">
        <v>3</v>
      </c>
      <c r="C9" s="53" t="s">
        <v>51</v>
      </c>
      <c r="D9" s="50" t="s">
        <v>11</v>
      </c>
      <c r="E9" s="41" t="s">
        <v>4</v>
      </c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 t="s">
        <v>17</v>
      </c>
      <c r="W9" s="49"/>
    </row>
    <row r="10" spans="1:23" s="11" customFormat="1" ht="12.75" customHeight="1" x14ac:dyDescent="0.2">
      <c r="A10" s="41"/>
      <c r="B10" s="41"/>
      <c r="C10" s="53"/>
      <c r="D10" s="51"/>
      <c r="E10" s="41" t="s">
        <v>20</v>
      </c>
      <c r="F10" s="41" t="s">
        <v>6</v>
      </c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9"/>
    </row>
    <row r="11" spans="1:23" s="11" customFormat="1" ht="78" customHeight="1" x14ac:dyDescent="0.2">
      <c r="A11" s="41"/>
      <c r="B11" s="41"/>
      <c r="C11" s="53"/>
      <c r="D11" s="52"/>
      <c r="E11" s="41"/>
      <c r="F11" s="9" t="s">
        <v>16</v>
      </c>
      <c r="G11" s="9" t="s">
        <v>25</v>
      </c>
      <c r="H11" s="9" t="s">
        <v>26</v>
      </c>
      <c r="I11" s="9" t="s">
        <v>30</v>
      </c>
      <c r="J11" s="9" t="s">
        <v>28</v>
      </c>
      <c r="K11" s="9" t="s">
        <v>29</v>
      </c>
      <c r="L11" s="12" t="s">
        <v>52</v>
      </c>
      <c r="M11" s="9" t="s">
        <v>23</v>
      </c>
      <c r="N11" s="9" t="s">
        <v>18</v>
      </c>
      <c r="O11" s="9" t="s">
        <v>7</v>
      </c>
      <c r="P11" s="9" t="s">
        <v>24</v>
      </c>
      <c r="Q11" s="9" t="s">
        <v>13</v>
      </c>
      <c r="R11" s="9" t="s">
        <v>27</v>
      </c>
      <c r="S11" s="9" t="s">
        <v>14</v>
      </c>
      <c r="T11" s="9" t="s">
        <v>8</v>
      </c>
      <c r="U11" s="9" t="s">
        <v>19</v>
      </c>
      <c r="V11" s="41"/>
      <c r="W11" s="49"/>
    </row>
    <row r="12" spans="1:23" s="11" customFormat="1" ht="75" x14ac:dyDescent="0.25">
      <c r="A12" s="4" t="s">
        <v>57</v>
      </c>
      <c r="B12" s="36" t="s">
        <v>53</v>
      </c>
      <c r="C12" s="1">
        <v>60</v>
      </c>
      <c r="D12" s="2">
        <v>30167100</v>
      </c>
      <c r="E12" s="3">
        <f>SUM(F12:U12)</f>
        <v>8811483.7799999993</v>
      </c>
      <c r="F12" s="3">
        <v>0</v>
      </c>
      <c r="G12" s="3">
        <v>4811670.22</v>
      </c>
      <c r="H12" s="3">
        <v>31651.29</v>
      </c>
      <c r="I12" s="3"/>
      <c r="J12" s="3"/>
      <c r="K12" s="37">
        <v>3400246.93</v>
      </c>
      <c r="L12" s="3">
        <v>50344.29</v>
      </c>
      <c r="M12" s="3"/>
      <c r="N12" s="3">
        <v>517571.05</v>
      </c>
      <c r="O12" s="3"/>
      <c r="P12" s="3"/>
      <c r="Q12" s="3"/>
      <c r="R12" s="3"/>
      <c r="S12" s="3"/>
      <c r="T12" s="3"/>
      <c r="U12" s="3"/>
      <c r="V12" s="3">
        <f>((G12+H12)/3+(I12+J12+K12+L12+M12+N12+O12+P12+Q12+R12+S12+T12+U12)/12)/C12</f>
        <v>32418.678208333331</v>
      </c>
      <c r="W12" s="10"/>
    </row>
    <row r="13" spans="1:23" s="13" customFormat="1" ht="45" x14ac:dyDescent="0.25">
      <c r="A13" s="4" t="s">
        <v>58</v>
      </c>
      <c r="B13" s="36" t="s">
        <v>54</v>
      </c>
      <c r="C13" s="1">
        <v>18</v>
      </c>
      <c r="D13" s="2">
        <v>9637200</v>
      </c>
      <c r="E13" s="3">
        <f>SUM(F13:U13)</f>
        <v>3269256.7199999997</v>
      </c>
      <c r="F13" s="3">
        <v>0</v>
      </c>
      <c r="G13" s="3">
        <v>1793989.2</v>
      </c>
      <c r="H13" s="3">
        <v>5228.91</v>
      </c>
      <c r="I13" s="3">
        <v>0</v>
      </c>
      <c r="J13" s="3"/>
      <c r="K13" s="3">
        <v>1230395.1100000001</v>
      </c>
      <c r="L13" s="3">
        <v>21744.87</v>
      </c>
      <c r="M13" s="3">
        <v>0</v>
      </c>
      <c r="N13" s="3">
        <v>167457.63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50441</v>
      </c>
      <c r="V13" s="3">
        <f t="shared" ref="V13:V35" si="0">((G13+H13)/3+(I13+J13+K13+L13+M13+N13+O13+P13+Q13+R13+S13+T13+U13)/12)/C13</f>
        <v>40124.588194444448</v>
      </c>
    </row>
    <row r="14" spans="1:23" s="13" customFormat="1" ht="45" x14ac:dyDescent="0.25">
      <c r="A14" s="4" t="s">
        <v>59</v>
      </c>
      <c r="B14" s="36" t="s">
        <v>56</v>
      </c>
      <c r="C14" s="1">
        <v>23</v>
      </c>
      <c r="D14" s="2">
        <v>13423655</v>
      </c>
      <c r="E14" s="3">
        <f>SUM(F14:U14)</f>
        <v>5603046.9500000002</v>
      </c>
      <c r="F14" s="3">
        <v>0</v>
      </c>
      <c r="G14" s="3">
        <v>2557946.4300000002</v>
      </c>
      <c r="H14" s="3">
        <v>4226.55</v>
      </c>
      <c r="I14" s="3">
        <v>20000</v>
      </c>
      <c r="J14" s="3"/>
      <c r="K14" s="3">
        <v>1576082.73</v>
      </c>
      <c r="L14" s="3"/>
      <c r="M14" s="3"/>
      <c r="N14" s="3">
        <v>1438971.74</v>
      </c>
      <c r="O14" s="3"/>
      <c r="P14" s="3"/>
      <c r="Q14" s="3"/>
      <c r="R14" s="3"/>
      <c r="S14" s="3"/>
      <c r="T14" s="3"/>
      <c r="U14" s="3">
        <v>5819.5</v>
      </c>
      <c r="V14" s="3">
        <f t="shared" si="0"/>
        <v>48150.601050724639</v>
      </c>
    </row>
    <row r="15" spans="1:23" s="13" customFormat="1" ht="36.6" customHeight="1" x14ac:dyDescent="0.25">
      <c r="A15" s="4" t="s">
        <v>60</v>
      </c>
      <c r="B15" s="36" t="s">
        <v>55</v>
      </c>
      <c r="C15" s="39">
        <v>54</v>
      </c>
      <c r="D15" s="2">
        <v>33742900</v>
      </c>
      <c r="E15" s="3">
        <f>SUM(F15:U15)</f>
        <v>8484649.4399999995</v>
      </c>
      <c r="F15" s="3">
        <v>0</v>
      </c>
      <c r="G15" s="3">
        <f>4326531.27-12096.05</f>
        <v>4314435.22</v>
      </c>
      <c r="H15" s="3">
        <v>49949.67</v>
      </c>
      <c r="I15" s="3">
        <v>6000</v>
      </c>
      <c r="J15" s="3"/>
      <c r="K15" s="3">
        <v>3237877.11</v>
      </c>
      <c r="L15" s="3"/>
      <c r="M15" s="3"/>
      <c r="N15" s="3">
        <v>774744.6</v>
      </c>
      <c r="O15" s="3"/>
      <c r="P15" s="3"/>
      <c r="Q15" s="3"/>
      <c r="R15" s="3"/>
      <c r="S15" s="3"/>
      <c r="T15" s="3"/>
      <c r="U15" s="3">
        <v>101642.84</v>
      </c>
      <c r="V15" s="3">
        <f t="shared" si="0"/>
        <v>33299.080416666664</v>
      </c>
    </row>
    <row r="16" spans="1:23" s="20" customFormat="1" ht="32.450000000000003" customHeight="1" x14ac:dyDescent="0.2">
      <c r="A16" s="26"/>
      <c r="B16" s="27" t="s">
        <v>31</v>
      </c>
      <c r="C16" s="28">
        <f>SUM(C12:C15)</f>
        <v>155</v>
      </c>
      <c r="D16" s="32">
        <f t="shared" ref="D16:U16" si="1">SUM(D12:D15)</f>
        <v>86970855</v>
      </c>
      <c r="E16" s="32">
        <f t="shared" si="1"/>
        <v>26168436.890000001</v>
      </c>
      <c r="F16" s="32">
        <f t="shared" si="1"/>
        <v>0</v>
      </c>
      <c r="G16" s="32">
        <f t="shared" si="1"/>
        <v>13478041.07</v>
      </c>
      <c r="H16" s="32">
        <f t="shared" si="1"/>
        <v>91056.42</v>
      </c>
      <c r="I16" s="32">
        <f t="shared" si="1"/>
        <v>26000</v>
      </c>
      <c r="J16" s="32">
        <f t="shared" si="1"/>
        <v>0</v>
      </c>
      <c r="K16" s="32">
        <f t="shared" si="1"/>
        <v>9444601.879999999</v>
      </c>
      <c r="L16" s="32">
        <f t="shared" si="1"/>
        <v>72089.16</v>
      </c>
      <c r="M16" s="32">
        <f t="shared" si="1"/>
        <v>0</v>
      </c>
      <c r="N16" s="32">
        <f t="shared" si="1"/>
        <v>2898745.02</v>
      </c>
      <c r="O16" s="32">
        <f t="shared" si="1"/>
        <v>0</v>
      </c>
      <c r="P16" s="32">
        <f t="shared" si="1"/>
        <v>0</v>
      </c>
      <c r="Q16" s="32">
        <f t="shared" si="1"/>
        <v>0</v>
      </c>
      <c r="R16" s="32">
        <f t="shared" si="1"/>
        <v>0</v>
      </c>
      <c r="S16" s="32">
        <f t="shared" si="1"/>
        <v>0</v>
      </c>
      <c r="T16" s="32">
        <f t="shared" si="1"/>
        <v>0</v>
      </c>
      <c r="U16" s="32">
        <f t="shared" si="1"/>
        <v>157903.34</v>
      </c>
      <c r="V16" s="29">
        <f t="shared" si="0"/>
        <v>35954.693204301082</v>
      </c>
    </row>
    <row r="17" spans="1:22" s="13" customFormat="1" ht="40.9" customHeight="1" x14ac:dyDescent="0.25">
      <c r="A17" s="4" t="s">
        <v>44</v>
      </c>
      <c r="B17" s="5" t="s">
        <v>45</v>
      </c>
      <c r="C17" s="1">
        <v>25</v>
      </c>
      <c r="D17" s="2">
        <v>11750000</v>
      </c>
      <c r="E17" s="2">
        <f>SUM(F17:U17)</f>
        <v>3288398.2199999997</v>
      </c>
      <c r="F17" s="2"/>
      <c r="G17" s="2">
        <v>2040793.62</v>
      </c>
      <c r="H17" s="2">
        <v>1147.22</v>
      </c>
      <c r="I17" s="2">
        <v>121333</v>
      </c>
      <c r="J17" s="2"/>
      <c r="K17" s="2">
        <v>1007521.64</v>
      </c>
      <c r="L17" s="2"/>
      <c r="M17" s="2"/>
      <c r="N17" s="2">
        <v>37588.980000000003</v>
      </c>
      <c r="O17" s="2">
        <v>80013.759999999995</v>
      </c>
      <c r="P17" s="2"/>
      <c r="Q17" s="2"/>
      <c r="R17" s="2"/>
      <c r="S17" s="2"/>
      <c r="T17" s="2"/>
      <c r="U17" s="2"/>
      <c r="V17" s="3">
        <f t="shared" si="0"/>
        <v>31380.735800000002</v>
      </c>
    </row>
    <row r="18" spans="1:22" s="20" customFormat="1" ht="40.9" customHeight="1" x14ac:dyDescent="0.2">
      <c r="A18" s="47" t="s">
        <v>46</v>
      </c>
      <c r="B18" s="48"/>
      <c r="C18" s="34">
        <f>C17</f>
        <v>25</v>
      </c>
      <c r="D18" s="35">
        <f t="shared" ref="D18:U18" si="2">D17</f>
        <v>11750000</v>
      </c>
      <c r="E18" s="35">
        <f t="shared" si="2"/>
        <v>3288398.2199999997</v>
      </c>
      <c r="F18" s="35">
        <f t="shared" si="2"/>
        <v>0</v>
      </c>
      <c r="G18" s="35">
        <f t="shared" si="2"/>
        <v>2040793.62</v>
      </c>
      <c r="H18" s="35">
        <f t="shared" si="2"/>
        <v>1147.22</v>
      </c>
      <c r="I18" s="35">
        <f t="shared" si="2"/>
        <v>121333</v>
      </c>
      <c r="J18" s="35">
        <f t="shared" si="2"/>
        <v>0</v>
      </c>
      <c r="K18" s="35">
        <f t="shared" si="2"/>
        <v>1007521.64</v>
      </c>
      <c r="L18" s="35">
        <f t="shared" si="2"/>
        <v>0</v>
      </c>
      <c r="M18" s="35">
        <f t="shared" si="2"/>
        <v>0</v>
      </c>
      <c r="N18" s="35">
        <f t="shared" si="2"/>
        <v>37588.980000000003</v>
      </c>
      <c r="O18" s="35">
        <f t="shared" si="2"/>
        <v>80013.759999999995</v>
      </c>
      <c r="P18" s="35">
        <f t="shared" si="2"/>
        <v>0</v>
      </c>
      <c r="Q18" s="35">
        <f t="shared" si="2"/>
        <v>0</v>
      </c>
      <c r="R18" s="35">
        <f t="shared" si="2"/>
        <v>0</v>
      </c>
      <c r="S18" s="35">
        <f t="shared" si="2"/>
        <v>0</v>
      </c>
      <c r="T18" s="35">
        <f t="shared" si="2"/>
        <v>0</v>
      </c>
      <c r="U18" s="35">
        <f t="shared" si="2"/>
        <v>0</v>
      </c>
      <c r="V18" s="18">
        <f t="shared" si="0"/>
        <v>31380.735800000002</v>
      </c>
    </row>
    <row r="19" spans="1:22" s="13" customFormat="1" ht="40.9" customHeight="1" x14ac:dyDescent="0.25">
      <c r="A19" s="4" t="s">
        <v>35</v>
      </c>
      <c r="B19" s="5" t="s">
        <v>36</v>
      </c>
      <c r="C19" s="1">
        <v>659</v>
      </c>
      <c r="D19" s="2">
        <v>308502044.37</v>
      </c>
      <c r="E19" s="2">
        <f>SUM(F19:U19)</f>
        <v>49825326.069999993</v>
      </c>
      <c r="F19" s="2">
        <v>0</v>
      </c>
      <c r="G19" s="2">
        <v>46813621.939999998</v>
      </c>
      <c r="H19" s="2">
        <v>763532.4</v>
      </c>
      <c r="I19" s="2">
        <v>145000</v>
      </c>
      <c r="J19" s="2"/>
      <c r="K19" s="2"/>
      <c r="L19" s="2"/>
      <c r="M19" s="2">
        <v>279244.65999999997</v>
      </c>
      <c r="N19" s="2">
        <v>435800</v>
      </c>
      <c r="O19" s="2">
        <v>573947.81000000006</v>
      </c>
      <c r="P19" s="2"/>
      <c r="Q19" s="2">
        <v>50000</v>
      </c>
      <c r="R19" s="2">
        <v>48702.12</v>
      </c>
      <c r="S19" s="2">
        <v>52930.64</v>
      </c>
      <c r="T19" s="2"/>
      <c r="U19" s="2">
        <v>662546.5</v>
      </c>
      <c r="V19" s="3">
        <f t="shared" si="0"/>
        <v>24349.619257713704</v>
      </c>
    </row>
    <row r="20" spans="1:22" s="13" customFormat="1" x14ac:dyDescent="0.25">
      <c r="A20" s="4" t="s">
        <v>9</v>
      </c>
      <c r="B20" s="5" t="s">
        <v>12</v>
      </c>
      <c r="C20" s="1">
        <f>C21+C22</f>
        <v>1353</v>
      </c>
      <c r="D20" s="2">
        <f t="shared" ref="D20:U20" si="3">D21+D22</f>
        <v>510250417</v>
      </c>
      <c r="E20" s="2">
        <f t="shared" si="3"/>
        <v>98744468.430000022</v>
      </c>
      <c r="F20" s="2">
        <f t="shared" si="3"/>
        <v>0</v>
      </c>
      <c r="G20" s="2">
        <f t="shared" si="3"/>
        <v>85038591.070000008</v>
      </c>
      <c r="H20" s="2">
        <f t="shared" si="3"/>
        <v>614652.30999999994</v>
      </c>
      <c r="I20" s="2">
        <f t="shared" si="3"/>
        <v>428528.42</v>
      </c>
      <c r="J20" s="2">
        <f t="shared" si="3"/>
        <v>447675.78</v>
      </c>
      <c r="K20" s="2">
        <f t="shared" si="3"/>
        <v>8969179.5099999998</v>
      </c>
      <c r="L20" s="2">
        <f t="shared" si="3"/>
        <v>0</v>
      </c>
      <c r="M20" s="2">
        <f t="shared" si="3"/>
        <v>446738.08999999997</v>
      </c>
      <c r="N20" s="2">
        <f t="shared" si="3"/>
        <v>1078639.53</v>
      </c>
      <c r="O20" s="2">
        <f t="shared" si="3"/>
        <v>233028.41</v>
      </c>
      <c r="P20" s="2">
        <f t="shared" si="3"/>
        <v>0</v>
      </c>
      <c r="Q20" s="2">
        <f t="shared" si="3"/>
        <v>80000</v>
      </c>
      <c r="R20" s="2">
        <f t="shared" si="3"/>
        <v>93531.53</v>
      </c>
      <c r="S20" s="2">
        <f t="shared" si="3"/>
        <v>782648.2</v>
      </c>
      <c r="T20" s="2">
        <f t="shared" si="3"/>
        <v>6894.56</v>
      </c>
      <c r="U20" s="2">
        <f t="shared" si="3"/>
        <v>524361.02</v>
      </c>
      <c r="V20" s="3">
        <f t="shared" si="0"/>
        <v>21908.364041019959</v>
      </c>
    </row>
    <row r="21" spans="1:22" s="25" customFormat="1" hidden="1" x14ac:dyDescent="0.25">
      <c r="A21" s="21"/>
      <c r="B21" s="22" t="s">
        <v>63</v>
      </c>
      <c r="C21" s="23">
        <v>1286</v>
      </c>
      <c r="D21" s="24">
        <v>486098317</v>
      </c>
      <c r="E21" s="2">
        <f>SUM(F21:U21)</f>
        <v>94405861.990000024</v>
      </c>
      <c r="F21" s="24"/>
      <c r="G21" s="2">
        <v>80872085.790000007</v>
      </c>
      <c r="H21" s="2">
        <v>591740.43999999994</v>
      </c>
      <c r="I21" s="2">
        <v>428528.42</v>
      </c>
      <c r="J21" s="2">
        <v>447675.78</v>
      </c>
      <c r="K21" s="2">
        <v>8878240.6500000004</v>
      </c>
      <c r="L21" s="24"/>
      <c r="M21" s="24">
        <v>434905.61</v>
      </c>
      <c r="N21" s="24">
        <v>1065032.18</v>
      </c>
      <c r="O21" s="24">
        <v>233028.41</v>
      </c>
      <c r="P21" s="24"/>
      <c r="Q21" s="24">
        <v>80000</v>
      </c>
      <c r="R21" s="24">
        <v>90531.53</v>
      </c>
      <c r="S21" s="24">
        <v>782648.2</v>
      </c>
      <c r="T21" s="24">
        <v>6894.56</v>
      </c>
      <c r="U21" s="24">
        <v>494550.42</v>
      </c>
      <c r="V21" s="3">
        <f t="shared" si="0"/>
        <v>21954.208182996372</v>
      </c>
    </row>
    <row r="22" spans="1:22" s="25" customFormat="1" hidden="1" x14ac:dyDescent="0.25">
      <c r="A22" s="21"/>
      <c r="B22" s="22" t="s">
        <v>47</v>
      </c>
      <c r="C22" s="23">
        <v>67</v>
      </c>
      <c r="D22" s="24">
        <v>24152100</v>
      </c>
      <c r="E22" s="2">
        <f>SUM(F22:U22)</f>
        <v>4338606.4399999995</v>
      </c>
      <c r="F22" s="24"/>
      <c r="G22" s="24">
        <v>4166505.28</v>
      </c>
      <c r="H22" s="24">
        <v>22911.87</v>
      </c>
      <c r="I22" s="24"/>
      <c r="J22" s="24"/>
      <c r="K22" s="24">
        <v>90938.86</v>
      </c>
      <c r="L22" s="24"/>
      <c r="M22" s="24">
        <v>11832.48</v>
      </c>
      <c r="N22" s="24">
        <v>13607.35</v>
      </c>
      <c r="O22" s="24"/>
      <c r="P22" s="24"/>
      <c r="Q22" s="24"/>
      <c r="R22" s="24">
        <v>3000</v>
      </c>
      <c r="S22" s="24"/>
      <c r="T22" s="24"/>
      <c r="U22" s="24">
        <v>29810.6</v>
      </c>
      <c r="V22" s="3">
        <f t="shared" si="0"/>
        <v>21028.430211442788</v>
      </c>
    </row>
    <row r="23" spans="1:22" s="13" customFormat="1" ht="30" x14ac:dyDescent="0.25">
      <c r="A23" s="4" t="s">
        <v>10</v>
      </c>
      <c r="B23" s="5" t="s">
        <v>15</v>
      </c>
      <c r="C23" s="1">
        <f>C24+C25+C26</f>
        <v>149</v>
      </c>
      <c r="D23" s="2">
        <f>SUM(D24:D26)</f>
        <v>47463433</v>
      </c>
      <c r="E23" s="2">
        <f t="shared" ref="E23:U23" si="4">SUM(E24:E26)</f>
        <v>2818777.97</v>
      </c>
      <c r="F23" s="2">
        <f t="shared" si="4"/>
        <v>0</v>
      </c>
      <c r="G23" s="2">
        <f t="shared" si="4"/>
        <v>9413887.8200000003</v>
      </c>
      <c r="H23" s="2">
        <f t="shared" si="4"/>
        <v>77193.38</v>
      </c>
      <c r="I23" s="2">
        <f t="shared" si="4"/>
        <v>55508.409999999996</v>
      </c>
      <c r="J23" s="2">
        <f t="shared" si="4"/>
        <v>0</v>
      </c>
      <c r="K23" s="2">
        <f t="shared" si="4"/>
        <v>346497.76</v>
      </c>
      <c r="L23" s="2">
        <f t="shared" si="4"/>
        <v>0</v>
      </c>
      <c r="M23" s="2">
        <f t="shared" si="4"/>
        <v>0</v>
      </c>
      <c r="N23" s="2">
        <f t="shared" si="4"/>
        <v>319312.25</v>
      </c>
      <c r="O23" s="2">
        <f t="shared" si="4"/>
        <v>36199.5</v>
      </c>
      <c r="P23" s="2">
        <f t="shared" si="4"/>
        <v>0</v>
      </c>
      <c r="Q23" s="2">
        <f t="shared" si="4"/>
        <v>10000</v>
      </c>
      <c r="R23" s="2">
        <f t="shared" si="4"/>
        <v>0</v>
      </c>
      <c r="S23" s="2">
        <f t="shared" si="4"/>
        <v>52295.37</v>
      </c>
      <c r="T23" s="2">
        <f t="shared" si="4"/>
        <v>0</v>
      </c>
      <c r="U23" s="2">
        <f t="shared" si="4"/>
        <v>98170.84</v>
      </c>
      <c r="V23" s="3">
        <f t="shared" si="0"/>
        <v>21746.257790827742</v>
      </c>
    </row>
    <row r="24" spans="1:22" s="25" customFormat="1" hidden="1" x14ac:dyDescent="0.25">
      <c r="A24" s="21"/>
      <c r="B24" s="22" t="s">
        <v>48</v>
      </c>
      <c r="C24" s="23">
        <v>66</v>
      </c>
      <c r="D24" s="24">
        <v>21251000</v>
      </c>
      <c r="E24" s="24"/>
      <c r="F24" s="30"/>
      <c r="G24" s="30">
        <v>4225737.83</v>
      </c>
      <c r="H24" s="30">
        <v>19385.28</v>
      </c>
      <c r="I24" s="30">
        <v>45154.99</v>
      </c>
      <c r="J24" s="30"/>
      <c r="K24" s="30"/>
      <c r="L24" s="30"/>
      <c r="M24" s="30"/>
      <c r="N24" s="30">
        <v>199999.02</v>
      </c>
      <c r="O24" s="30">
        <v>25373.1</v>
      </c>
      <c r="P24" s="30"/>
      <c r="Q24" s="30">
        <v>10000</v>
      </c>
      <c r="R24" s="30"/>
      <c r="S24" s="30">
        <v>52295.37</v>
      </c>
      <c r="T24" s="30"/>
      <c r="U24" s="30">
        <v>71684.25</v>
      </c>
      <c r="V24" s="3">
        <f t="shared" si="0"/>
        <v>21950.756527777783</v>
      </c>
    </row>
    <row r="25" spans="1:22" s="25" customFormat="1" hidden="1" x14ac:dyDescent="0.25">
      <c r="A25" s="21"/>
      <c r="B25" s="22" t="s">
        <v>49</v>
      </c>
      <c r="C25" s="23">
        <v>35</v>
      </c>
      <c r="D25" s="24">
        <v>11551483</v>
      </c>
      <c r="E25" s="2">
        <f>SUM(F25:U25)</f>
        <v>2818777.97</v>
      </c>
      <c r="F25" s="30"/>
      <c r="G25" s="30">
        <v>2398047.73</v>
      </c>
      <c r="H25" s="30">
        <v>31212.99</v>
      </c>
      <c r="I25" s="30">
        <v>10353.42</v>
      </c>
      <c r="J25" s="30"/>
      <c r="K25" s="30">
        <v>346497.76</v>
      </c>
      <c r="L25" s="30"/>
      <c r="M25" s="30"/>
      <c r="N25" s="30">
        <v>19945.53</v>
      </c>
      <c r="O25" s="30">
        <v>10826.4</v>
      </c>
      <c r="P25" s="30"/>
      <c r="Q25" s="30"/>
      <c r="R25" s="30"/>
      <c r="S25" s="30"/>
      <c r="T25" s="30"/>
      <c r="U25" s="30">
        <v>1894.14</v>
      </c>
      <c r="V25" s="3">
        <f t="shared" si="0"/>
        <v>24063.238404761905</v>
      </c>
    </row>
    <row r="26" spans="1:22" s="25" customFormat="1" hidden="1" x14ac:dyDescent="0.25">
      <c r="A26" s="21"/>
      <c r="B26" s="22" t="s">
        <v>50</v>
      </c>
      <c r="C26" s="23">
        <v>48</v>
      </c>
      <c r="D26" s="24">
        <v>14660950</v>
      </c>
      <c r="E26" s="24"/>
      <c r="F26" s="30"/>
      <c r="G26" s="30">
        <v>2790102.26</v>
      </c>
      <c r="H26" s="30">
        <v>26595.11</v>
      </c>
      <c r="I26" s="30"/>
      <c r="J26" s="30"/>
      <c r="K26" s="30"/>
      <c r="L26" s="30"/>
      <c r="M26" s="30"/>
      <c r="N26" s="30">
        <v>99367.7</v>
      </c>
      <c r="O26" s="30"/>
      <c r="P26" s="30"/>
      <c r="Q26" s="30"/>
      <c r="R26" s="30"/>
      <c r="S26" s="30"/>
      <c r="T26" s="30"/>
      <c r="U26" s="30">
        <v>24592.45</v>
      </c>
      <c r="V26" s="3">
        <f t="shared" si="0"/>
        <v>19775.606996527775</v>
      </c>
    </row>
    <row r="27" spans="1:22" s="20" customFormat="1" ht="14.25" x14ac:dyDescent="0.2">
      <c r="A27" s="47" t="s">
        <v>32</v>
      </c>
      <c r="B27" s="48"/>
      <c r="C27" s="34">
        <f t="shared" ref="C27:U27" si="5">C23+C20+C19</f>
        <v>2161</v>
      </c>
      <c r="D27" s="35">
        <f t="shared" si="5"/>
        <v>866215894.37</v>
      </c>
      <c r="E27" s="35">
        <f t="shared" si="5"/>
        <v>151388572.47000003</v>
      </c>
      <c r="F27" s="35">
        <f t="shared" si="5"/>
        <v>0</v>
      </c>
      <c r="G27" s="35">
        <f t="shared" si="5"/>
        <v>141266100.83000001</v>
      </c>
      <c r="H27" s="35">
        <f t="shared" si="5"/>
        <v>1455378.0899999999</v>
      </c>
      <c r="I27" s="35">
        <f t="shared" si="5"/>
        <v>629036.82999999996</v>
      </c>
      <c r="J27" s="35">
        <f t="shared" si="5"/>
        <v>447675.78</v>
      </c>
      <c r="K27" s="35">
        <f t="shared" si="5"/>
        <v>9315677.2699999996</v>
      </c>
      <c r="L27" s="35">
        <f t="shared" si="5"/>
        <v>0</v>
      </c>
      <c r="M27" s="35">
        <f t="shared" si="5"/>
        <v>725982.75</v>
      </c>
      <c r="N27" s="35">
        <f t="shared" si="5"/>
        <v>1833751.78</v>
      </c>
      <c r="O27" s="35">
        <f t="shared" si="5"/>
        <v>843175.72000000009</v>
      </c>
      <c r="P27" s="35">
        <f t="shared" si="5"/>
        <v>0</v>
      </c>
      <c r="Q27" s="35">
        <f t="shared" si="5"/>
        <v>140000</v>
      </c>
      <c r="R27" s="35">
        <f t="shared" si="5"/>
        <v>142233.65</v>
      </c>
      <c r="S27" s="35">
        <f t="shared" si="5"/>
        <v>887874.21</v>
      </c>
      <c r="T27" s="35">
        <f t="shared" si="5"/>
        <v>6894.56</v>
      </c>
      <c r="U27" s="35">
        <f t="shared" si="5"/>
        <v>1285078.3599999999</v>
      </c>
      <c r="V27" s="18">
        <f t="shared" si="0"/>
        <v>22641.651110211325</v>
      </c>
    </row>
    <row r="28" spans="1:22" s="13" customFormat="1" x14ac:dyDescent="0.25">
      <c r="A28" s="4" t="s">
        <v>38</v>
      </c>
      <c r="B28" s="5" t="s">
        <v>39</v>
      </c>
      <c r="C28" s="1">
        <v>114</v>
      </c>
      <c r="D28" s="2">
        <v>62811662</v>
      </c>
      <c r="E28" s="3">
        <f>SUM(F28:U28)</f>
        <v>13987733.769999998</v>
      </c>
      <c r="F28" s="3">
        <v>0</v>
      </c>
      <c r="G28" s="3">
        <v>10503183.029999999</v>
      </c>
      <c r="H28" s="3">
        <v>66969</v>
      </c>
      <c r="I28" s="3">
        <v>2533502.59</v>
      </c>
      <c r="J28" s="3"/>
      <c r="K28" s="3">
        <v>187208.74</v>
      </c>
      <c r="L28" s="3"/>
      <c r="M28" s="3">
        <v>23151.7</v>
      </c>
      <c r="N28" s="3">
        <v>137617.04</v>
      </c>
      <c r="O28" s="3">
        <v>214514.5</v>
      </c>
      <c r="P28" s="3">
        <v>63189.599999999999</v>
      </c>
      <c r="Q28" s="3"/>
      <c r="R28" s="3">
        <v>6000</v>
      </c>
      <c r="S28" s="3"/>
      <c r="T28" s="3"/>
      <c r="U28" s="3">
        <v>252397.57</v>
      </c>
      <c r="V28" s="3">
        <f t="shared" si="0"/>
        <v>33405.109546783628</v>
      </c>
    </row>
    <row r="29" spans="1:22" s="20" customFormat="1" ht="23.45" customHeight="1" x14ac:dyDescent="0.2">
      <c r="A29" s="47" t="s">
        <v>37</v>
      </c>
      <c r="B29" s="48"/>
      <c r="C29" s="34">
        <f t="shared" ref="C29:U29" si="6">SUM(C28:C28)</f>
        <v>114</v>
      </c>
      <c r="D29" s="35">
        <f>SUM(D28:D28)</f>
        <v>62811662</v>
      </c>
      <c r="E29" s="35">
        <f t="shared" si="6"/>
        <v>13987733.769999998</v>
      </c>
      <c r="F29" s="35">
        <f t="shared" si="6"/>
        <v>0</v>
      </c>
      <c r="G29" s="35">
        <f t="shared" si="6"/>
        <v>10503183.029999999</v>
      </c>
      <c r="H29" s="35">
        <f t="shared" si="6"/>
        <v>66969</v>
      </c>
      <c r="I29" s="35">
        <f t="shared" si="6"/>
        <v>2533502.59</v>
      </c>
      <c r="J29" s="35">
        <f t="shared" si="6"/>
        <v>0</v>
      </c>
      <c r="K29" s="35">
        <f t="shared" si="6"/>
        <v>187208.74</v>
      </c>
      <c r="L29" s="35">
        <f t="shared" si="6"/>
        <v>0</v>
      </c>
      <c r="M29" s="35">
        <f t="shared" si="6"/>
        <v>23151.7</v>
      </c>
      <c r="N29" s="35">
        <f>SUM(N28:N28)</f>
        <v>137617.04</v>
      </c>
      <c r="O29" s="35">
        <f t="shared" si="6"/>
        <v>214514.5</v>
      </c>
      <c r="P29" s="35">
        <f t="shared" si="6"/>
        <v>63189.599999999999</v>
      </c>
      <c r="Q29" s="35">
        <f t="shared" si="6"/>
        <v>0</v>
      </c>
      <c r="R29" s="35">
        <f t="shared" si="6"/>
        <v>6000</v>
      </c>
      <c r="S29" s="35">
        <f t="shared" si="6"/>
        <v>0</v>
      </c>
      <c r="T29" s="35">
        <f t="shared" si="6"/>
        <v>0</v>
      </c>
      <c r="U29" s="35">
        <f t="shared" si="6"/>
        <v>252397.57</v>
      </c>
      <c r="V29" s="18">
        <f t="shared" si="0"/>
        <v>33405.109546783628</v>
      </c>
    </row>
    <row r="30" spans="1:22" s="13" customFormat="1" ht="20.25" customHeight="1" x14ac:dyDescent="0.25">
      <c r="A30" s="5">
        <v>1100</v>
      </c>
      <c r="B30" s="5" t="s">
        <v>41</v>
      </c>
      <c r="C30" s="1">
        <v>39</v>
      </c>
      <c r="D30" s="2">
        <v>11702222</v>
      </c>
      <c r="E30" s="2">
        <f>SUM(F30:U30)</f>
        <v>2729876.67</v>
      </c>
      <c r="F30" s="2">
        <v>0</v>
      </c>
      <c r="G30" s="2">
        <v>2463640.4</v>
      </c>
      <c r="H30" s="2">
        <v>21747.14</v>
      </c>
      <c r="I30" s="2"/>
      <c r="J30" s="2"/>
      <c r="K30" s="2"/>
      <c r="L30" s="2"/>
      <c r="M30" s="2"/>
      <c r="N30" s="2">
        <v>66935.81</v>
      </c>
      <c r="O30" s="2"/>
      <c r="P30" s="2">
        <v>164996.31</v>
      </c>
      <c r="Q30" s="2"/>
      <c r="R30" s="2"/>
      <c r="S30" s="2"/>
      <c r="T30" s="2"/>
      <c r="U30" s="2">
        <v>12557.01</v>
      </c>
      <c r="V30" s="3">
        <f t="shared" si="0"/>
        <v>21765.041217948718</v>
      </c>
    </row>
    <row r="31" spans="1:22" s="20" customFormat="1" ht="21" customHeight="1" x14ac:dyDescent="0.2">
      <c r="A31" s="47" t="s">
        <v>40</v>
      </c>
      <c r="B31" s="48"/>
      <c r="C31" s="34">
        <f>C30</f>
        <v>39</v>
      </c>
      <c r="D31" s="35">
        <f>D30</f>
        <v>11702222</v>
      </c>
      <c r="E31" s="35">
        <f t="shared" ref="E31:U31" si="7">E30</f>
        <v>2729876.67</v>
      </c>
      <c r="F31" s="35">
        <f t="shared" si="7"/>
        <v>0</v>
      </c>
      <c r="G31" s="35">
        <f t="shared" si="7"/>
        <v>2463640.4</v>
      </c>
      <c r="H31" s="35">
        <f t="shared" si="7"/>
        <v>21747.14</v>
      </c>
      <c r="I31" s="35">
        <f t="shared" si="7"/>
        <v>0</v>
      </c>
      <c r="J31" s="35">
        <f t="shared" si="7"/>
        <v>0</v>
      </c>
      <c r="K31" s="35">
        <f t="shared" si="7"/>
        <v>0</v>
      </c>
      <c r="L31" s="35">
        <f t="shared" si="7"/>
        <v>0</v>
      </c>
      <c r="M31" s="35">
        <f t="shared" si="7"/>
        <v>0</v>
      </c>
      <c r="N31" s="35">
        <f t="shared" si="7"/>
        <v>66935.81</v>
      </c>
      <c r="O31" s="35">
        <f t="shared" si="7"/>
        <v>0</v>
      </c>
      <c r="P31" s="35">
        <f t="shared" si="7"/>
        <v>164996.31</v>
      </c>
      <c r="Q31" s="35">
        <f t="shared" si="7"/>
        <v>0</v>
      </c>
      <c r="R31" s="35">
        <f t="shared" si="7"/>
        <v>0</v>
      </c>
      <c r="S31" s="35">
        <f t="shared" si="7"/>
        <v>0</v>
      </c>
      <c r="T31" s="35">
        <f t="shared" si="7"/>
        <v>0</v>
      </c>
      <c r="U31" s="35">
        <f t="shared" si="7"/>
        <v>12557.01</v>
      </c>
      <c r="V31" s="18">
        <f t="shared" si="0"/>
        <v>21765.041217948718</v>
      </c>
    </row>
    <row r="32" spans="1:22" s="13" customFormat="1" ht="32.25" customHeight="1" x14ac:dyDescent="0.25">
      <c r="A32" s="5">
        <v>1200</v>
      </c>
      <c r="B32" s="5" t="s">
        <v>43</v>
      </c>
      <c r="C32" s="1">
        <v>40</v>
      </c>
      <c r="D32" s="2">
        <v>20603189.98</v>
      </c>
      <c r="E32" s="2">
        <f>SUM(F32:U32)</f>
        <v>4282695.1400000006</v>
      </c>
      <c r="F32" s="2">
        <v>0</v>
      </c>
      <c r="G32" s="2">
        <v>3443991.66</v>
      </c>
      <c r="H32" s="2">
        <v>7336.43</v>
      </c>
      <c r="I32" s="2"/>
      <c r="J32" s="2"/>
      <c r="K32" s="2">
        <v>686545.17</v>
      </c>
      <c r="L32" s="2"/>
      <c r="M32" s="2"/>
      <c r="N32" s="2">
        <v>43600.480000000003</v>
      </c>
      <c r="O32" s="2">
        <v>26312.95</v>
      </c>
      <c r="P32" s="2"/>
      <c r="Q32" s="2"/>
      <c r="R32" s="2"/>
      <c r="S32" s="2"/>
      <c r="T32" s="2"/>
      <c r="U32" s="2">
        <v>74908.45</v>
      </c>
      <c r="V32" s="3">
        <f t="shared" si="0"/>
        <v>30493.082104166668</v>
      </c>
    </row>
    <row r="33" spans="1:22" s="20" customFormat="1" ht="26.45" customHeight="1" x14ac:dyDescent="0.2">
      <c r="A33" s="47" t="s">
        <v>42</v>
      </c>
      <c r="B33" s="48"/>
      <c r="C33" s="34">
        <f>C32</f>
        <v>40</v>
      </c>
      <c r="D33" s="35">
        <f>D32</f>
        <v>20603189.98</v>
      </c>
      <c r="E33" s="35">
        <f t="shared" ref="E33:U33" si="8">E32</f>
        <v>4282695.1400000006</v>
      </c>
      <c r="F33" s="35">
        <f t="shared" si="8"/>
        <v>0</v>
      </c>
      <c r="G33" s="35">
        <f t="shared" si="8"/>
        <v>3443991.66</v>
      </c>
      <c r="H33" s="35">
        <f t="shared" si="8"/>
        <v>7336.43</v>
      </c>
      <c r="I33" s="35">
        <f t="shared" si="8"/>
        <v>0</v>
      </c>
      <c r="J33" s="35">
        <f t="shared" si="8"/>
        <v>0</v>
      </c>
      <c r="K33" s="35">
        <f t="shared" si="8"/>
        <v>686545.17</v>
      </c>
      <c r="L33" s="35">
        <f t="shared" si="8"/>
        <v>0</v>
      </c>
      <c r="M33" s="35">
        <f t="shared" si="8"/>
        <v>0</v>
      </c>
      <c r="N33" s="35">
        <f t="shared" si="8"/>
        <v>43600.480000000003</v>
      </c>
      <c r="O33" s="35">
        <f t="shared" si="8"/>
        <v>26312.95</v>
      </c>
      <c r="P33" s="35">
        <f t="shared" si="8"/>
        <v>0</v>
      </c>
      <c r="Q33" s="35">
        <f t="shared" si="8"/>
        <v>0</v>
      </c>
      <c r="R33" s="35">
        <f t="shared" si="8"/>
        <v>0</v>
      </c>
      <c r="S33" s="35">
        <f t="shared" si="8"/>
        <v>0</v>
      </c>
      <c r="T33" s="35">
        <f t="shared" si="8"/>
        <v>0</v>
      </c>
      <c r="U33" s="35">
        <f t="shared" si="8"/>
        <v>74908.45</v>
      </c>
      <c r="V33" s="18">
        <f t="shared" si="0"/>
        <v>30493.082104166668</v>
      </c>
    </row>
    <row r="34" spans="1:22" s="20" customFormat="1" ht="33" customHeight="1" x14ac:dyDescent="0.2">
      <c r="A34" s="54" t="s">
        <v>34</v>
      </c>
      <c r="B34" s="55"/>
      <c r="C34" s="33">
        <f t="shared" ref="C34:U34" si="9">C18+C27+C29+C31+C33</f>
        <v>2379</v>
      </c>
      <c r="D34" s="29">
        <f t="shared" si="9"/>
        <v>973082968.35000002</v>
      </c>
      <c r="E34" s="29">
        <f t="shared" si="9"/>
        <v>175677276.27000004</v>
      </c>
      <c r="F34" s="29">
        <f t="shared" si="9"/>
        <v>0</v>
      </c>
      <c r="G34" s="29">
        <f t="shared" si="9"/>
        <v>159717709.54000002</v>
      </c>
      <c r="H34" s="29">
        <f t="shared" si="9"/>
        <v>1552577.8799999997</v>
      </c>
      <c r="I34" s="29">
        <f t="shared" si="9"/>
        <v>3283872.42</v>
      </c>
      <c r="J34" s="29">
        <f t="shared" si="9"/>
        <v>447675.78</v>
      </c>
      <c r="K34" s="29">
        <f t="shared" si="9"/>
        <v>11196952.82</v>
      </c>
      <c r="L34" s="29">
        <f t="shared" si="9"/>
        <v>0</v>
      </c>
      <c r="M34" s="29">
        <f t="shared" si="9"/>
        <v>749134.45</v>
      </c>
      <c r="N34" s="29">
        <f t="shared" si="9"/>
        <v>2119494.0900000003</v>
      </c>
      <c r="O34" s="29">
        <f t="shared" si="9"/>
        <v>1164016.93</v>
      </c>
      <c r="P34" s="29">
        <f t="shared" si="9"/>
        <v>228185.91</v>
      </c>
      <c r="Q34" s="29">
        <f t="shared" si="9"/>
        <v>140000</v>
      </c>
      <c r="R34" s="29">
        <f t="shared" si="9"/>
        <v>148233.65</v>
      </c>
      <c r="S34" s="29">
        <f t="shared" si="9"/>
        <v>887874.21</v>
      </c>
      <c r="T34" s="29">
        <f t="shared" si="9"/>
        <v>6894.56</v>
      </c>
      <c r="U34" s="29">
        <f t="shared" si="9"/>
        <v>1624941.39</v>
      </c>
      <c r="V34" s="29">
        <f t="shared" si="0"/>
        <v>23366.905768880482</v>
      </c>
    </row>
    <row r="35" spans="1:22" s="19" customFormat="1" ht="30.75" customHeight="1" x14ac:dyDescent="0.2">
      <c r="A35" s="45" t="s">
        <v>33</v>
      </c>
      <c r="B35" s="46"/>
      <c r="C35" s="31">
        <f t="shared" ref="C35:U35" si="10">C34+C16</f>
        <v>2534</v>
      </c>
      <c r="D35" s="18">
        <f t="shared" si="10"/>
        <v>1060053823.35</v>
      </c>
      <c r="E35" s="18">
        <f t="shared" si="10"/>
        <v>201845713.16000003</v>
      </c>
      <c r="F35" s="18">
        <f t="shared" si="10"/>
        <v>0</v>
      </c>
      <c r="G35" s="18">
        <f t="shared" si="10"/>
        <v>173195750.61000001</v>
      </c>
      <c r="H35" s="18">
        <f t="shared" si="10"/>
        <v>1643634.2999999996</v>
      </c>
      <c r="I35" s="18">
        <f t="shared" si="10"/>
        <v>3309872.42</v>
      </c>
      <c r="J35" s="18">
        <f t="shared" si="10"/>
        <v>447675.78</v>
      </c>
      <c r="K35" s="18">
        <f t="shared" si="10"/>
        <v>20641554.699999999</v>
      </c>
      <c r="L35" s="18">
        <f t="shared" si="10"/>
        <v>72089.16</v>
      </c>
      <c r="M35" s="18">
        <f t="shared" si="10"/>
        <v>749134.45</v>
      </c>
      <c r="N35" s="18">
        <f t="shared" si="10"/>
        <v>5018239.1100000003</v>
      </c>
      <c r="O35" s="18">
        <f t="shared" si="10"/>
        <v>1164016.93</v>
      </c>
      <c r="P35" s="18">
        <f t="shared" si="10"/>
        <v>228185.91</v>
      </c>
      <c r="Q35" s="18">
        <f t="shared" si="10"/>
        <v>140000</v>
      </c>
      <c r="R35" s="18">
        <f t="shared" si="10"/>
        <v>148233.65</v>
      </c>
      <c r="S35" s="18">
        <f t="shared" si="10"/>
        <v>887874.21</v>
      </c>
      <c r="T35" s="18">
        <f t="shared" si="10"/>
        <v>6894.56</v>
      </c>
      <c r="U35" s="18">
        <f t="shared" si="10"/>
        <v>1782844.73</v>
      </c>
      <c r="V35" s="18">
        <f t="shared" si="0"/>
        <v>24136.876981386478</v>
      </c>
    </row>
    <row r="36" spans="1:22" s="13" customFormat="1" x14ac:dyDescent="0.25">
      <c r="D36" s="14"/>
    </row>
    <row r="37" spans="1:22" s="13" customFormat="1" x14ac:dyDescent="0.25">
      <c r="D37" s="14"/>
    </row>
    <row r="38" spans="1:22" s="13" customFormat="1" ht="31.5" customHeight="1" x14ac:dyDescent="0.25">
      <c r="B38" s="44" t="s">
        <v>21</v>
      </c>
      <c r="C38" s="44"/>
      <c r="D38" s="14"/>
      <c r="E38" s="15"/>
      <c r="F38" s="15"/>
      <c r="G38" s="15"/>
      <c r="H38" s="15"/>
      <c r="I38" s="15"/>
      <c r="J38" s="15"/>
      <c r="K38" s="15"/>
      <c r="L38" s="15"/>
      <c r="M38" s="44" t="s">
        <v>22</v>
      </c>
      <c r="N38" s="44"/>
    </row>
    <row r="39" spans="1:22" s="13" customFormat="1" x14ac:dyDescent="0.25">
      <c r="D39" s="14"/>
    </row>
    <row r="40" spans="1:22" s="13" customFormat="1" x14ac:dyDescent="0.25">
      <c r="D40" s="14"/>
    </row>
    <row r="41" spans="1:22" s="13" customFormat="1" x14ac:dyDescent="0.25">
      <c r="B41" s="43" t="s">
        <v>64</v>
      </c>
      <c r="C41" s="43"/>
      <c r="D41" s="14"/>
    </row>
    <row r="42" spans="1:22" x14ac:dyDescent="0.25">
      <c r="D42" s="16"/>
    </row>
  </sheetData>
  <mergeCells count="24">
    <mergeCell ref="A18:B18"/>
    <mergeCell ref="A27:B27"/>
    <mergeCell ref="A34:B34"/>
    <mergeCell ref="A29:B29"/>
    <mergeCell ref="A9:A11"/>
    <mergeCell ref="W9:W11"/>
    <mergeCell ref="V9:V11"/>
    <mergeCell ref="E10:E11"/>
    <mergeCell ref="F10:U10"/>
    <mergeCell ref="B9:B11"/>
    <mergeCell ref="D9:D11"/>
    <mergeCell ref="C9:C11"/>
    <mergeCell ref="B41:C41"/>
    <mergeCell ref="M38:N38"/>
    <mergeCell ref="A35:B35"/>
    <mergeCell ref="A31:B31"/>
    <mergeCell ref="A33:B33"/>
    <mergeCell ref="B38:C38"/>
    <mergeCell ref="B7:V7"/>
    <mergeCell ref="E9:U9"/>
    <mergeCell ref="B3:V3"/>
    <mergeCell ref="B4:V4"/>
    <mergeCell ref="B5:V5"/>
    <mergeCell ref="B6:V6"/>
  </mergeCells>
  <phoneticPr fontId="2" type="noConversion"/>
  <pageMargins left="0.15748031496062992" right="0" top="0.59055118110236227" bottom="0.59055118110236227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ФОТ</vt:lpstr>
      <vt:lpstr>ФОТ!Область_печати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</dc:creator>
  <cp:lastModifiedBy>MedvedevSM</cp:lastModifiedBy>
  <cp:lastPrinted>2015-05-21T12:43:45Z</cp:lastPrinted>
  <dcterms:created xsi:type="dcterms:W3CDTF">2009-05-20T10:16:54Z</dcterms:created>
  <dcterms:modified xsi:type="dcterms:W3CDTF">2015-05-21T12:43:48Z</dcterms:modified>
</cp:coreProperties>
</file>