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C29" i="1"/>
  <c r="F28" i="1"/>
  <c r="E28" i="1"/>
  <c r="E27" i="1" s="1"/>
  <c r="H27" i="1"/>
  <c r="G27" i="1"/>
  <c r="F27" i="1"/>
  <c r="D27" i="1"/>
  <c r="C27" i="1"/>
  <c r="H25" i="1"/>
  <c r="H24" i="1" s="1"/>
  <c r="G25" i="1"/>
  <c r="G24" i="1" s="1"/>
  <c r="F25" i="1"/>
  <c r="F24" i="1" s="1"/>
  <c r="E24" i="1"/>
  <c r="D24" i="1"/>
  <c r="C24" i="1"/>
  <c r="H21" i="1"/>
  <c r="G21" i="1"/>
  <c r="F21" i="1"/>
  <c r="E21" i="1"/>
  <c r="D21" i="1"/>
  <c r="C21" i="1"/>
  <c r="H16" i="1"/>
  <c r="G16" i="1"/>
  <c r="F16" i="1"/>
  <c r="E16" i="1"/>
  <c r="D16" i="1"/>
  <c r="C16" i="1"/>
  <c r="H15" i="1"/>
  <c r="G15" i="1"/>
  <c r="E15" i="1"/>
  <c r="D15" i="1"/>
  <c r="H14" i="1"/>
  <c r="G14" i="1"/>
  <c r="F14" i="1"/>
  <c r="E14" i="1"/>
  <c r="D14" i="1"/>
  <c r="H13" i="1"/>
  <c r="H11" i="1" s="1"/>
  <c r="H9" i="1" s="1"/>
  <c r="G13" i="1"/>
  <c r="F13" i="1"/>
  <c r="E13" i="1"/>
  <c r="D13" i="1"/>
  <c r="C11" i="1"/>
  <c r="E11" i="1" l="1"/>
  <c r="E9" i="1" s="1"/>
  <c r="H7" i="1"/>
  <c r="F11" i="1"/>
  <c r="F9" i="1" s="1"/>
  <c r="F7" i="1" s="1"/>
  <c r="C9" i="1"/>
  <c r="C7" i="1" s="1"/>
  <c r="E7" i="1"/>
  <c r="D11" i="1"/>
  <c r="D9" i="1" s="1"/>
  <c r="D7" i="1" s="1"/>
  <c r="G11" i="1"/>
  <c r="G9" i="1" s="1"/>
  <c r="G7" i="1" s="1"/>
</calcChain>
</file>

<file path=xl/sharedStrings.xml><?xml version="1.0" encoding="utf-8"?>
<sst xmlns="http://schemas.openxmlformats.org/spreadsheetml/2006/main" count="39" uniqueCount="35">
  <si>
    <t>Показатель</t>
  </si>
  <si>
    <t>Объем бюджетных ассигнований на реализацию указов Президента Российской Федерации от 7 мая 2012 года, от 1 июня 2012 года, от 28 декабря 2012 года, всего</t>
  </si>
  <si>
    <t>из них:</t>
  </si>
  <si>
    <t>Объем бюджетных ассигнований на реализацию указов Президента Российской Федерации от 7 мая 2012 года, всего</t>
  </si>
  <si>
    <t>Указ Президента Российской Федерации №597 «О мероприятиях по реализации государственной социальной политики»</t>
  </si>
  <si>
    <r>
      <t>Указы Президента Российской Федерации № 761«О Национальной стратегии действий в интересах детей на 2012 – 2017 годы»</t>
    </r>
    <r>
      <rPr>
        <i/>
        <sz val="10"/>
        <color rgb="FF000000"/>
        <rFont val="Times New Roman"/>
        <family val="1"/>
        <charset val="204"/>
      </rPr>
      <t xml:space="preserve"> </t>
    </r>
  </si>
  <si>
    <t>Указ Президента Российской Федерации №599«О мерах по реализации государственной политики в области образования и науки», всего</t>
  </si>
  <si>
    <t>в том числе:</t>
  </si>
  <si>
    <t>Реализацию комплекса мер, направленных на выявление и поддержку одаренных детей и молодежи;</t>
  </si>
  <si>
    <t>Указ Президента Российской Федерации №600 «О мерах по обеспечению граждан Российской Федерации доступным комфортным жильем и повышению качества жилищно-коммунальных услуг», всего</t>
  </si>
  <si>
    <t>Предоставление доступного и комфортного жилья 60 процентам российских семей, желающих улучшить свои жизненные условия</t>
  </si>
  <si>
    <t>Ликвидация аварийного жилого фонда</t>
  </si>
  <si>
    <t>Указ Президента Российской Федерации №601«Об основных направлениях совершенствования системы государственного управления», всего</t>
  </si>
  <si>
    <t>Предоставление государственных и муниципальных услуг в многофункциональных центрах городского округа по принципу "одного окна"</t>
  </si>
  <si>
    <t>Указ Президента Российской Федерации №1688 «О некоторых мерах по реализации государственной политики в сфере защиты детей-сирот и детей, оставшихся без попечения родителей», всего</t>
  </si>
  <si>
    <t>Выплата пособий на содержание детей-сирот, вознаграждение приемным родителям, единовременное пособие при всех формах устройства детей в семью</t>
  </si>
  <si>
    <t>2016 год (Утвержденный план)</t>
  </si>
  <si>
    <t>Исполнено за I квартал 2016 года</t>
  </si>
  <si>
    <t>КЦСР КВР</t>
  </si>
  <si>
    <t>0820000000, за исключением КВР 240</t>
  </si>
  <si>
    <t>по 1320000000 КВР 611</t>
  </si>
  <si>
    <t>Педагогические работники дошкольных образовательных учреждений</t>
  </si>
  <si>
    <t>Педагогические работники образовательных учреждений в сфере общего образования</t>
  </si>
  <si>
    <t>Педагогические работники учреждений дополнительного образования детей</t>
  </si>
  <si>
    <t>прирост оплаты труда к уровню 2013 года (в целом)</t>
  </si>
  <si>
    <t>Работники учреждений культуры</t>
  </si>
  <si>
    <t xml:space="preserve">      (рубли)</t>
  </si>
  <si>
    <t>Начальник отдела СП и АБ</t>
  </si>
  <si>
    <t>2015 год (Исполнено)</t>
  </si>
  <si>
    <t>2016 год (Уточненный план по состоянию на 01.04.2016)</t>
  </si>
  <si>
    <t>2016 год (Уточненный план по состоянию на 01.07.2016)</t>
  </si>
  <si>
    <t>Исполнено на 01.07.2016 года</t>
  </si>
  <si>
    <t>С.М. Медведев</t>
  </si>
  <si>
    <t>Информация о расходах бюджета города направленных за 1 полугодие 2016 года на реализацию указов Президента Российской Федерации от 7 мая 2012 г., от 1 июня 2012 г., от 28 декабря 2012 г.</t>
  </si>
  <si>
    <t>Приложение 6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</si>
</sst>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_ ;\-#,##0.0\ "/>
  </numFmts>
  <fonts count="14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Symbol"/>
      <family val="1"/>
      <charset val="2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3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1" fillId="0" borderId="0" xfId="1" applyFont="1" applyFill="1"/>
    <xf numFmtId="164" fontId="11" fillId="0" borderId="0" xfId="1" applyNumberFormat="1" applyFont="1" applyFill="1" applyAlignment="1">
      <alignment horizontal="center"/>
    </xf>
    <xf numFmtId="0" fontId="12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65" fontId="11" fillId="0" borderId="0" xfId="2" applyNumberFormat="1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огноз бюджета на 2009-2011г. по функциональной структуре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3"/>
  <sheetViews>
    <sheetView tabSelected="1" workbookViewId="0">
      <selection activeCell="C12" sqref="C12"/>
    </sheetView>
  </sheetViews>
  <sheetFormatPr defaultRowHeight="15" x14ac:dyDescent="0.25"/>
  <cols>
    <col min="1" max="1" width="1.5703125" style="13" customWidth="1"/>
    <col min="2" max="2" width="91.28515625" style="13" customWidth="1"/>
    <col min="3" max="3" width="14.85546875" style="13" bestFit="1" customWidth="1"/>
    <col min="4" max="6" width="13.42578125" style="13" bestFit="1" customWidth="1"/>
    <col min="7" max="7" width="13.42578125" style="18" bestFit="1" customWidth="1"/>
    <col min="8" max="8" width="16.42578125" style="18" bestFit="1" customWidth="1"/>
    <col min="9" max="9" width="41.140625" style="13" hidden="1" customWidth="1"/>
    <col min="10" max="16384" width="9.140625" style="13"/>
  </cols>
  <sheetData>
    <row r="1" spans="2:9" x14ac:dyDescent="0.25">
      <c r="F1" s="14"/>
      <c r="H1" s="19" t="s">
        <v>34</v>
      </c>
    </row>
    <row r="3" spans="2:9" ht="32.25" customHeight="1" x14ac:dyDescent="0.25">
      <c r="B3" s="28" t="s">
        <v>33</v>
      </c>
      <c r="C3" s="28"/>
      <c r="D3" s="28"/>
      <c r="E3" s="28"/>
      <c r="F3" s="28"/>
      <c r="G3" s="28"/>
      <c r="H3" s="28"/>
    </row>
    <row r="4" spans="2:9" ht="15.75" x14ac:dyDescent="0.25">
      <c r="B4" s="1"/>
    </row>
    <row r="5" spans="2:9" ht="15.75" x14ac:dyDescent="0.25">
      <c r="F5" s="2"/>
      <c r="H5" s="20" t="s">
        <v>26</v>
      </c>
    </row>
    <row r="6" spans="2:9" ht="56.25" x14ac:dyDescent="0.25">
      <c r="B6" s="3" t="s">
        <v>0</v>
      </c>
      <c r="C6" s="3" t="s">
        <v>28</v>
      </c>
      <c r="D6" s="3" t="s">
        <v>16</v>
      </c>
      <c r="E6" s="3" t="s">
        <v>29</v>
      </c>
      <c r="F6" s="3" t="s">
        <v>17</v>
      </c>
      <c r="G6" s="21" t="s">
        <v>30</v>
      </c>
      <c r="H6" s="21" t="s">
        <v>31</v>
      </c>
      <c r="I6" s="3" t="s">
        <v>18</v>
      </c>
    </row>
    <row r="7" spans="2:9" ht="25.5" x14ac:dyDescent="0.25">
      <c r="B7" s="4" t="s">
        <v>1</v>
      </c>
      <c r="C7" s="5">
        <f t="shared" ref="C7:H7" si="0">C9+C21+C24+C27+C29</f>
        <v>1436760514.7</v>
      </c>
      <c r="D7" s="5">
        <f t="shared" si="0"/>
        <v>713825600</v>
      </c>
      <c r="E7" s="5">
        <f t="shared" si="0"/>
        <v>734571629.46000004</v>
      </c>
      <c r="F7" s="5">
        <f t="shared" si="0"/>
        <v>149463702.89000002</v>
      </c>
      <c r="G7" s="22">
        <f t="shared" si="0"/>
        <v>804363265.96000004</v>
      </c>
      <c r="H7" s="22">
        <f t="shared" si="0"/>
        <v>415475900.41000003</v>
      </c>
      <c r="I7" s="5"/>
    </row>
    <row r="8" spans="2:9" x14ac:dyDescent="0.25">
      <c r="B8" s="6" t="s">
        <v>2</v>
      </c>
      <c r="C8" s="7"/>
      <c r="D8" s="7"/>
      <c r="E8" s="7"/>
      <c r="F8" s="7"/>
      <c r="G8" s="23"/>
      <c r="H8" s="23"/>
      <c r="I8" s="7"/>
    </row>
    <row r="9" spans="2:9" ht="25.5" x14ac:dyDescent="0.25">
      <c r="B9" s="4" t="s">
        <v>3</v>
      </c>
      <c r="C9" s="5">
        <f t="shared" ref="C9:H9" si="1">C11+C16</f>
        <v>641386200</v>
      </c>
      <c r="D9" s="5">
        <f t="shared" si="1"/>
        <v>630432100</v>
      </c>
      <c r="E9" s="5">
        <f t="shared" si="1"/>
        <v>630432100</v>
      </c>
      <c r="F9" s="5">
        <f t="shared" si="1"/>
        <v>133770165.19</v>
      </c>
      <c r="G9" s="22">
        <f t="shared" si="1"/>
        <v>630432100</v>
      </c>
      <c r="H9" s="22">
        <f t="shared" si="1"/>
        <v>342110459.93000001</v>
      </c>
      <c r="I9" s="5"/>
    </row>
    <row r="10" spans="2:9" x14ac:dyDescent="0.25">
      <c r="B10" s="6" t="s">
        <v>2</v>
      </c>
      <c r="C10" s="8"/>
      <c r="D10" s="8"/>
      <c r="E10" s="8"/>
      <c r="F10" s="8"/>
      <c r="G10" s="24"/>
      <c r="H10" s="24"/>
      <c r="I10" s="8"/>
    </row>
    <row r="11" spans="2:9" ht="25.5" x14ac:dyDescent="0.25">
      <c r="B11" s="9" t="s">
        <v>4</v>
      </c>
      <c r="C11" s="10">
        <f>SUM(C13:C15)</f>
        <v>572732400</v>
      </c>
      <c r="D11" s="10">
        <f>SUM(D13:D15)</f>
        <v>561168900</v>
      </c>
      <c r="E11" s="10">
        <f t="shared" ref="E11:H11" si="2">SUM(E13:E15)</f>
        <v>561168900</v>
      </c>
      <c r="F11" s="10">
        <f t="shared" si="2"/>
        <v>122506320.47</v>
      </c>
      <c r="G11" s="25">
        <f t="shared" si="2"/>
        <v>561168900</v>
      </c>
      <c r="H11" s="25">
        <f t="shared" si="2"/>
        <v>304053382.92000002</v>
      </c>
      <c r="I11" s="10"/>
    </row>
    <row r="12" spans="2:9" s="17" customFormat="1" x14ac:dyDescent="0.25">
      <c r="B12" s="6" t="s">
        <v>7</v>
      </c>
      <c r="C12" s="11"/>
      <c r="D12" s="11"/>
      <c r="E12" s="11"/>
      <c r="F12" s="11"/>
      <c r="G12" s="26"/>
      <c r="H12" s="26"/>
      <c r="I12" s="11"/>
    </row>
    <row r="13" spans="2:9" s="17" customFormat="1" x14ac:dyDescent="0.25">
      <c r="B13" s="6" t="s">
        <v>22</v>
      </c>
      <c r="C13" s="11">
        <v>306086200</v>
      </c>
      <c r="D13" s="11">
        <f>ROUND(58176.6*351*12*1.263/1000,1)*1000</f>
        <v>309485300</v>
      </c>
      <c r="E13" s="11">
        <f>ROUND(58176.6*351*12*1.263/1000,1)*1000</f>
        <v>309485300</v>
      </c>
      <c r="F13" s="11">
        <f>ROUND(57322.8*340*3*1.263/1000,1)*1000</f>
        <v>73846700</v>
      </c>
      <c r="G13" s="26">
        <f>ROUND(58176.6*351*12*1.263/1000,1)*1000</f>
        <v>309485300</v>
      </c>
      <c r="H13" s="26">
        <f>ROUND(78846.3*339*6*1.263,2)</f>
        <v>202551571.61000001</v>
      </c>
      <c r="I13" s="11"/>
    </row>
    <row r="14" spans="2:9" s="17" customFormat="1" ht="25.5" x14ac:dyDescent="0.25">
      <c r="B14" s="6" t="s">
        <v>21</v>
      </c>
      <c r="C14" s="11">
        <v>200526400</v>
      </c>
      <c r="D14" s="11">
        <f>ROUND(49631.8*233*12*1.29/1000,1)*1000</f>
        <v>179014000</v>
      </c>
      <c r="E14" s="11">
        <f>ROUND(49631.8*233*12*1.29/1000,1)*1000</f>
        <v>179014000</v>
      </c>
      <c r="F14" s="11">
        <f>ROUND(33805.8*266*3*1.29/1000,1)*1000</f>
        <v>34800400</v>
      </c>
      <c r="G14" s="26">
        <f>ROUND(49631.8*233*12*1.29/1000,1)*1000</f>
        <v>179014000</v>
      </c>
      <c r="H14" s="26">
        <f>ROUND(47505.5*266*4*1.29,2)</f>
        <v>65204149.079999998</v>
      </c>
      <c r="I14" s="6" t="s">
        <v>21</v>
      </c>
    </row>
    <row r="15" spans="2:9" s="17" customFormat="1" x14ac:dyDescent="0.25">
      <c r="B15" s="6" t="s">
        <v>25</v>
      </c>
      <c r="C15" s="11">
        <v>66119800</v>
      </c>
      <c r="D15" s="11">
        <f>72669.6*1000</f>
        <v>72669600</v>
      </c>
      <c r="E15" s="11">
        <f>71995400+674200</f>
        <v>72669600</v>
      </c>
      <c r="F15" s="11">
        <v>13859220.470000001</v>
      </c>
      <c r="G15" s="26">
        <f>71995400+674200</f>
        <v>72669600</v>
      </c>
      <c r="H15" s="26">
        <f>36286466.23+11196</f>
        <v>36297662.229999997</v>
      </c>
      <c r="I15" s="11"/>
    </row>
    <row r="16" spans="2:9" ht="25.5" x14ac:dyDescent="0.25">
      <c r="B16" s="9" t="s">
        <v>5</v>
      </c>
      <c r="C16" s="10">
        <f>C18</f>
        <v>68653800</v>
      </c>
      <c r="D16" s="10">
        <f>D18</f>
        <v>69263200</v>
      </c>
      <c r="E16" s="10">
        <f t="shared" ref="E16:H16" si="3">E18</f>
        <v>69263200</v>
      </c>
      <c r="F16" s="10">
        <f t="shared" si="3"/>
        <v>11263844.720000001</v>
      </c>
      <c r="G16" s="25">
        <f t="shared" si="3"/>
        <v>69263200</v>
      </c>
      <c r="H16" s="25">
        <f t="shared" si="3"/>
        <v>38057077.009999998</v>
      </c>
      <c r="I16" s="10"/>
    </row>
    <row r="17" spans="2:9" s="17" customFormat="1" x14ac:dyDescent="0.25">
      <c r="B17" s="6" t="s">
        <v>7</v>
      </c>
      <c r="C17" s="11"/>
      <c r="D17" s="11"/>
      <c r="E17" s="11"/>
      <c r="F17" s="11"/>
      <c r="G17" s="26"/>
      <c r="H17" s="26"/>
      <c r="I17" s="11"/>
    </row>
    <row r="18" spans="2:9" s="17" customFormat="1" x14ac:dyDescent="0.25">
      <c r="B18" s="6" t="s">
        <v>23</v>
      </c>
      <c r="C18" s="11">
        <v>68653800</v>
      </c>
      <c r="D18" s="11">
        <v>69263200</v>
      </c>
      <c r="E18" s="11">
        <v>69263200</v>
      </c>
      <c r="F18" s="11">
        <v>11263844.720000001</v>
      </c>
      <c r="G18" s="26">
        <v>69263200</v>
      </c>
      <c r="H18" s="26">
        <v>38057077.009999998</v>
      </c>
      <c r="I18" s="11"/>
    </row>
    <row r="19" spans="2:9" x14ac:dyDescent="0.25">
      <c r="B19" s="9"/>
      <c r="C19" s="10"/>
      <c r="D19" s="10"/>
      <c r="E19" s="10"/>
      <c r="F19" s="10"/>
      <c r="G19" s="25"/>
      <c r="H19" s="25"/>
      <c r="I19" s="10"/>
    </row>
    <row r="20" spans="2:9" hidden="1" x14ac:dyDescent="0.25">
      <c r="B20" s="6" t="s">
        <v>24</v>
      </c>
      <c r="C20" s="11">
        <v>70673700</v>
      </c>
      <c r="D20" s="11"/>
      <c r="E20" s="11"/>
      <c r="F20" s="11"/>
      <c r="G20" s="26"/>
      <c r="H20" s="26"/>
      <c r="I20" s="11"/>
    </row>
    <row r="21" spans="2:9" ht="25.5" x14ac:dyDescent="0.25">
      <c r="B21" s="4" t="s">
        <v>6</v>
      </c>
      <c r="C21" s="5">
        <f t="shared" ref="C21:H21" si="4">C23</f>
        <v>2433306.98</v>
      </c>
      <c r="D21" s="5">
        <f t="shared" si="4"/>
        <v>1502200</v>
      </c>
      <c r="E21" s="5">
        <f t="shared" si="4"/>
        <v>2786800</v>
      </c>
      <c r="F21" s="5">
        <f t="shared" si="4"/>
        <v>39000</v>
      </c>
      <c r="G21" s="22">
        <f t="shared" si="4"/>
        <v>3941800</v>
      </c>
      <c r="H21" s="22">
        <f t="shared" si="4"/>
        <v>694771.74</v>
      </c>
      <c r="I21" s="5"/>
    </row>
    <row r="22" spans="2:9" x14ac:dyDescent="0.25">
      <c r="B22" s="6" t="s">
        <v>7</v>
      </c>
      <c r="C22" s="7"/>
      <c r="D22" s="7"/>
      <c r="E22" s="7"/>
      <c r="F22" s="7"/>
      <c r="G22" s="23"/>
      <c r="H22" s="23"/>
      <c r="I22" s="7"/>
    </row>
    <row r="23" spans="2:9" x14ac:dyDescent="0.25">
      <c r="B23" s="9" t="s">
        <v>8</v>
      </c>
      <c r="C23" s="10">
        <v>2433306.98</v>
      </c>
      <c r="D23" s="10">
        <v>1502200</v>
      </c>
      <c r="E23" s="10">
        <v>2786800</v>
      </c>
      <c r="F23" s="10">
        <v>39000</v>
      </c>
      <c r="G23" s="25">
        <v>3941800</v>
      </c>
      <c r="H23" s="25">
        <v>694771.74</v>
      </c>
      <c r="I23" s="10"/>
    </row>
    <row r="24" spans="2:9" ht="25.5" x14ac:dyDescent="0.25">
      <c r="B24" s="4" t="s">
        <v>9</v>
      </c>
      <c r="C24" s="5">
        <f>C25+C26</f>
        <v>723326774.13</v>
      </c>
      <c r="D24" s="5">
        <f t="shared" ref="D24:H24" si="5">D25+D26</f>
        <v>59207600</v>
      </c>
      <c r="E24" s="5">
        <f t="shared" si="5"/>
        <v>75837253.5</v>
      </c>
      <c r="F24" s="5">
        <f t="shared" si="5"/>
        <v>7429044</v>
      </c>
      <c r="G24" s="5">
        <f t="shared" si="5"/>
        <v>138736765.96000001</v>
      </c>
      <c r="H24" s="5">
        <f t="shared" si="5"/>
        <v>54312187.07</v>
      </c>
      <c r="I24" s="5"/>
    </row>
    <row r="25" spans="2:9" ht="25.5" x14ac:dyDescent="0.25">
      <c r="B25" s="9" t="s">
        <v>10</v>
      </c>
      <c r="C25" s="10">
        <v>622179810.54999995</v>
      </c>
      <c r="D25" s="10">
        <v>56701600</v>
      </c>
      <c r="E25" s="10">
        <v>73331253.5</v>
      </c>
      <c r="F25" s="10">
        <f>7429044-F26</f>
        <v>6949675</v>
      </c>
      <c r="G25" s="25">
        <f>138736765.96-G26</f>
        <v>136230765.96000001</v>
      </c>
      <c r="H25" s="25">
        <f>54312187.07-H26</f>
        <v>52947796</v>
      </c>
      <c r="I25" s="10" t="s">
        <v>19</v>
      </c>
    </row>
    <row r="26" spans="2:9" x14ac:dyDescent="0.25">
      <c r="B26" s="9" t="s">
        <v>11</v>
      </c>
      <c r="C26" s="10">
        <v>101146963.58</v>
      </c>
      <c r="D26" s="10">
        <v>2506000</v>
      </c>
      <c r="E26" s="10">
        <v>2506000</v>
      </c>
      <c r="F26" s="10">
        <v>479369</v>
      </c>
      <c r="G26" s="25">
        <v>2506000</v>
      </c>
      <c r="H26" s="25">
        <v>1364391.07</v>
      </c>
      <c r="I26" s="7"/>
    </row>
    <row r="27" spans="2:9" ht="25.5" x14ac:dyDescent="0.25">
      <c r="B27" s="4" t="s">
        <v>12</v>
      </c>
      <c r="C27" s="5">
        <f t="shared" ref="C27:H27" si="6">C28</f>
        <v>23840842.469999999</v>
      </c>
      <c r="D27" s="5">
        <f t="shared" si="6"/>
        <v>8745000</v>
      </c>
      <c r="E27" s="5">
        <f t="shared" si="6"/>
        <v>11576775.960000001</v>
      </c>
      <c r="F27" s="5">
        <f t="shared" si="6"/>
        <v>5512353.4000000004</v>
      </c>
      <c r="G27" s="22">
        <f t="shared" si="6"/>
        <v>17313900</v>
      </c>
      <c r="H27" s="22">
        <f t="shared" si="6"/>
        <v>11439870.98</v>
      </c>
      <c r="I27" s="5"/>
    </row>
    <row r="28" spans="2:9" ht="25.5" x14ac:dyDescent="0.25">
      <c r="B28" s="9" t="s">
        <v>13</v>
      </c>
      <c r="C28" s="10">
        <v>23840842.469999999</v>
      </c>
      <c r="D28" s="10">
        <v>8745000</v>
      </c>
      <c r="E28" s="10">
        <f>4924575.96+6319600+332600</f>
        <v>11576775.960000001</v>
      </c>
      <c r="F28" s="10">
        <f>2518499.2+2713255.7+280598.5</f>
        <v>5512353.4000000004</v>
      </c>
      <c r="G28" s="25">
        <v>17313900</v>
      </c>
      <c r="H28" s="25">
        <v>11439870.98</v>
      </c>
      <c r="I28" s="10" t="s">
        <v>20</v>
      </c>
    </row>
    <row r="29" spans="2:9" ht="25.5" x14ac:dyDescent="0.25">
      <c r="B29" s="4" t="s">
        <v>14</v>
      </c>
      <c r="C29" s="5">
        <f t="shared" ref="C29:H29" si="7">C30</f>
        <v>45773391.119999997</v>
      </c>
      <c r="D29" s="5">
        <f t="shared" si="7"/>
        <v>13938700</v>
      </c>
      <c r="E29" s="5">
        <f t="shared" si="7"/>
        <v>13938700</v>
      </c>
      <c r="F29" s="5">
        <f t="shared" si="7"/>
        <v>2713140.3</v>
      </c>
      <c r="G29" s="22">
        <f t="shared" si="7"/>
        <v>13938700</v>
      </c>
      <c r="H29" s="22">
        <f t="shared" si="7"/>
        <v>6918610.6900000004</v>
      </c>
      <c r="I29" s="5"/>
    </row>
    <row r="30" spans="2:9" ht="25.5" x14ac:dyDescent="0.25">
      <c r="B30" s="9" t="s">
        <v>15</v>
      </c>
      <c r="C30" s="10">
        <v>45773391.119999997</v>
      </c>
      <c r="D30" s="10">
        <v>13938700</v>
      </c>
      <c r="E30" s="10">
        <v>13938700</v>
      </c>
      <c r="F30" s="10">
        <v>2713140.3</v>
      </c>
      <c r="G30" s="25">
        <v>13938700</v>
      </c>
      <c r="H30" s="25">
        <v>6918610.6900000004</v>
      </c>
      <c r="I30" s="10"/>
    </row>
    <row r="32" spans="2:9" x14ac:dyDescent="0.25">
      <c r="D32" s="27" t="s">
        <v>32</v>
      </c>
    </row>
    <row r="33" spans="2:4" s="15" customFormat="1" ht="12.75" x14ac:dyDescent="0.2">
      <c r="B33" s="15" t="s">
        <v>27</v>
      </c>
      <c r="C33" s="16"/>
      <c r="D33" s="16"/>
    </row>
  </sheetData>
  <mergeCells count="1">
    <mergeCell ref="B3:H3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C13"/>
  <sheetViews>
    <sheetView workbookViewId="0">
      <selection activeCell="C24" sqref="C24"/>
    </sheetView>
  </sheetViews>
  <sheetFormatPr defaultRowHeight="15" x14ac:dyDescent="0.25"/>
  <cols>
    <col min="3" max="3" width="137.140625" customWidth="1"/>
  </cols>
  <sheetData>
    <row r="8" spans="3:3" ht="16.5" x14ac:dyDescent="0.25">
      <c r="C8" s="12"/>
    </row>
    <row r="9" spans="3:3" ht="16.5" x14ac:dyDescent="0.25">
      <c r="C9" s="12"/>
    </row>
    <row r="10" spans="3:3" ht="16.5" x14ac:dyDescent="0.25">
      <c r="C10" s="12"/>
    </row>
    <row r="11" spans="3:3" ht="16.5" x14ac:dyDescent="0.25">
      <c r="C11" s="12"/>
    </row>
    <row r="12" spans="3:3" ht="16.5" x14ac:dyDescent="0.25">
      <c r="C12" s="12"/>
    </row>
    <row r="13" spans="3:3" ht="16.5" x14ac:dyDescent="0.25">
      <c r="C13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2016-08-15T07:50:57Z</dcterms:modified>
</cp:coreProperties>
</file>